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srv10\userdata$\smi.01\Documents\STAVBY, AKCE\Lohenice\Příloha č. 1 - PD a VV\Rekonstrukce komunikace „ k bytovce “ v místní části Lohenice\"/>
    </mc:Choice>
  </mc:AlternateContent>
  <xr:revisionPtr revIDLastSave="0" documentId="13_ncr:1_{4F2CDAA3-AB2F-4755-BFE2-49C920170A5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SO 001 - VEDLEJŠÍ A OSTAT..." sheetId="2" r:id="rId2"/>
    <sheet name="SO 101.1 - KOMUNIKACE - z..." sheetId="3" r:id="rId3"/>
    <sheet name="SO 101.2 - KOMUNIKACE - n..." sheetId="4" r:id="rId4"/>
  </sheets>
  <definedNames>
    <definedName name="_xlnm._FilterDatabase" localSheetId="1" hidden="1">'SO 001 - VEDLEJŠÍ A OSTAT...'!$C$120:$K$142</definedName>
    <definedName name="_xlnm._FilterDatabase" localSheetId="2" hidden="1">'SO 101.1 - KOMUNIKACE - z...'!$C$125:$K$474</definedName>
    <definedName name="_xlnm._FilterDatabase" localSheetId="3" hidden="1">'SO 101.2 - KOMUNIKACE - n...'!$C$122:$K$264</definedName>
    <definedName name="_xlnm.Print_Titles" localSheetId="0">'Rekapitulace stavby'!$92:$92</definedName>
    <definedName name="_xlnm.Print_Titles" localSheetId="1">'SO 001 - VEDLEJŠÍ A OSTAT...'!$120:$120</definedName>
    <definedName name="_xlnm.Print_Titles" localSheetId="2">'SO 101.1 - KOMUNIKACE - z...'!$125:$125</definedName>
    <definedName name="_xlnm.Print_Titles" localSheetId="3">'SO 101.2 - KOMUNIKACE - n...'!$122:$122</definedName>
    <definedName name="_xlnm.Print_Area" localSheetId="0">'Rekapitulace stavby'!$D$4:$AO$76,'Rekapitulace stavby'!$C$82:$AQ$98</definedName>
    <definedName name="_xlnm.Print_Area" localSheetId="1">'SO 001 - VEDLEJŠÍ A OSTAT...'!$C$4:$J$76,'SO 001 - VEDLEJŠÍ A OSTAT...'!$C$82:$J$102,'SO 001 - VEDLEJŠÍ A OSTAT...'!$C$108:$K$142</definedName>
    <definedName name="_xlnm.Print_Area" localSheetId="2">'SO 101.1 - KOMUNIKACE - z...'!$C$4:$J$76,'SO 101.1 - KOMUNIKACE - z...'!$C$82:$J$107,'SO 101.1 - KOMUNIKACE - z...'!$C$113:$K$474</definedName>
    <definedName name="_xlnm.Print_Area" localSheetId="3">'SO 101.2 - KOMUNIKACE - n...'!$C$4:$J$76,'SO 101.2 - KOMUNIKACE - n...'!$C$82:$J$104,'SO 101.2 - KOMUNIKACE - n...'!$C$110:$K$264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264" i="4"/>
  <c r="BH264" i="4"/>
  <c r="BG264" i="4"/>
  <c r="BF264" i="4"/>
  <c r="T264" i="4"/>
  <c r="T263" i="4"/>
  <c r="R264" i="4"/>
  <c r="R263" i="4"/>
  <c r="P264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1" i="4"/>
  <c r="BH141" i="4"/>
  <c r="BG141" i="4"/>
  <c r="BF141" i="4"/>
  <c r="T141" i="4"/>
  <c r="R141" i="4"/>
  <c r="P141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F117" i="4"/>
  <c r="E115" i="4"/>
  <c r="J92" i="4"/>
  <c r="F89" i="4"/>
  <c r="E87" i="4"/>
  <c r="J21" i="4"/>
  <c r="E21" i="4"/>
  <c r="J119" i="4"/>
  <c r="J20" i="4"/>
  <c r="J18" i="4"/>
  <c r="E18" i="4"/>
  <c r="F120" i="4" s="1"/>
  <c r="J17" i="4"/>
  <c r="J15" i="4"/>
  <c r="E15" i="4"/>
  <c r="F91" i="4"/>
  <c r="J14" i="4"/>
  <c r="J12" i="4"/>
  <c r="J89" i="4" s="1"/>
  <c r="E7" i="4"/>
  <c r="E85" i="4" s="1"/>
  <c r="J37" i="3"/>
  <c r="J36" i="3"/>
  <c r="AY96" i="1"/>
  <c r="J35" i="3"/>
  <c r="AX96" i="1" s="1"/>
  <c r="BI473" i="3"/>
  <c r="BH473" i="3"/>
  <c r="BG473" i="3"/>
  <c r="BF473" i="3"/>
  <c r="T473" i="3"/>
  <c r="R473" i="3"/>
  <c r="P473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T461" i="3"/>
  <c r="R462" i="3"/>
  <c r="R461" i="3"/>
  <c r="P462" i="3"/>
  <c r="P461" i="3" s="1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4" i="3"/>
  <c r="BH404" i="3"/>
  <c r="BG404" i="3"/>
  <c r="BF404" i="3"/>
  <c r="T404" i="3"/>
  <c r="R404" i="3"/>
  <c r="P404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J123" i="3"/>
  <c r="F120" i="3"/>
  <c r="E118" i="3"/>
  <c r="J92" i="3"/>
  <c r="F89" i="3"/>
  <c r="E87" i="3"/>
  <c r="J21" i="3"/>
  <c r="E21" i="3"/>
  <c r="J91" i="3"/>
  <c r="J20" i="3"/>
  <c r="J18" i="3"/>
  <c r="E18" i="3"/>
  <c r="F123" i="3" s="1"/>
  <c r="J17" i="3"/>
  <c r="J15" i="3"/>
  <c r="E15" i="3"/>
  <c r="F122" i="3"/>
  <c r="J14" i="3"/>
  <c r="J12" i="3"/>
  <c r="J89" i="3"/>
  <c r="E7" i="3"/>
  <c r="E85" i="3"/>
  <c r="J128" i="2"/>
  <c r="J37" i="2"/>
  <c r="J36" i="2"/>
  <c r="AY95" i="1" s="1"/>
  <c r="J35" i="2"/>
  <c r="AX95" i="1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J9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F115" i="2"/>
  <c r="E113" i="2"/>
  <c r="J92" i="2"/>
  <c r="F89" i="2"/>
  <c r="E87" i="2"/>
  <c r="J21" i="2"/>
  <c r="E21" i="2"/>
  <c r="J91" i="2" s="1"/>
  <c r="J20" i="2"/>
  <c r="J18" i="2"/>
  <c r="E18" i="2"/>
  <c r="F118" i="2" s="1"/>
  <c r="J17" i="2"/>
  <c r="J15" i="2"/>
  <c r="E15" i="2"/>
  <c r="F117" i="2" s="1"/>
  <c r="J14" i="2"/>
  <c r="J12" i="2"/>
  <c r="J115" i="2"/>
  <c r="E7" i="2"/>
  <c r="E111" i="2" s="1"/>
  <c r="L90" i="1"/>
  <c r="AM90" i="1"/>
  <c r="AM89" i="1"/>
  <c r="L89" i="1"/>
  <c r="AM87" i="1"/>
  <c r="L87" i="1"/>
  <c r="L85" i="1"/>
  <c r="L84" i="1"/>
  <c r="J142" i="2"/>
  <c r="BK138" i="2"/>
  <c r="J132" i="2"/>
  <c r="BK131" i="2"/>
  <c r="J136" i="2"/>
  <c r="J131" i="2"/>
  <c r="BK142" i="2"/>
  <c r="BK134" i="2"/>
  <c r="J125" i="2"/>
  <c r="J457" i="3"/>
  <c r="BK399" i="3"/>
  <c r="J389" i="3"/>
  <c r="BK380" i="3"/>
  <c r="J357" i="3"/>
  <c r="J349" i="3"/>
  <c r="J319" i="3"/>
  <c r="BK296" i="3"/>
  <c r="J272" i="3"/>
  <c r="BK250" i="3"/>
  <c r="J216" i="3"/>
  <c r="BK158" i="3"/>
  <c r="J148" i="3"/>
  <c r="BK451" i="3"/>
  <c r="BK437" i="3"/>
  <c r="BK416" i="3"/>
  <c r="J385" i="3"/>
  <c r="J371" i="3"/>
  <c r="BK351" i="3"/>
  <c r="J325" i="3"/>
  <c r="J303" i="3"/>
  <c r="J269" i="3"/>
  <c r="J256" i="3"/>
  <c r="BK230" i="3"/>
  <c r="BK172" i="3"/>
  <c r="BK144" i="3"/>
  <c r="BK129" i="3"/>
  <c r="BK445" i="3"/>
  <c r="BK423" i="3"/>
  <c r="BK393" i="3"/>
  <c r="J377" i="3"/>
  <c r="BK366" i="3"/>
  <c r="BK357" i="3"/>
  <c r="J345" i="3"/>
  <c r="BK311" i="3"/>
  <c r="J283" i="3"/>
  <c r="BK269" i="3"/>
  <c r="J246" i="3"/>
  <c r="BK234" i="3"/>
  <c r="J227" i="3"/>
  <c r="BK170" i="3"/>
  <c r="BK146" i="3"/>
  <c r="J445" i="3"/>
  <c r="J423" i="3"/>
  <c r="BK404" i="3"/>
  <c r="BK387" i="3"/>
  <c r="BK377" i="3"/>
  <c r="J364" i="3"/>
  <c r="BK359" i="3"/>
  <c r="BK333" i="3"/>
  <c r="BK303" i="3"/>
  <c r="BK274" i="3"/>
  <c r="J240" i="3"/>
  <c r="J211" i="3"/>
  <c r="BK166" i="3"/>
  <c r="BK264" i="4"/>
  <c r="BK256" i="4"/>
  <c r="BK235" i="4"/>
  <c r="J218" i="4"/>
  <c r="BK206" i="4"/>
  <c r="BK186" i="4"/>
  <c r="J182" i="4"/>
  <c r="J141" i="4"/>
  <c r="BK242" i="4"/>
  <c r="BK218" i="4"/>
  <c r="J204" i="4"/>
  <c r="BK169" i="4"/>
  <c r="BK159" i="4"/>
  <c r="J150" i="4"/>
  <c r="J259" i="4"/>
  <c r="J242" i="4"/>
  <c r="BK208" i="4"/>
  <c r="J169" i="4"/>
  <c r="BK150" i="4"/>
  <c r="BK257" i="4"/>
  <c r="BK246" i="4"/>
  <c r="BK222" i="4"/>
  <c r="J167" i="4"/>
  <c r="BK161" i="4"/>
  <c r="BK140" i="2"/>
  <c r="BK136" i="2"/>
  <c r="BK126" i="2"/>
  <c r="J134" i="2"/>
  <c r="J127" i="2"/>
  <c r="BK127" i="2"/>
  <c r="BK459" i="3"/>
  <c r="BK425" i="3"/>
  <c r="J395" i="3"/>
  <c r="BK385" i="3"/>
  <c r="BK371" i="3"/>
  <c r="J359" i="3"/>
  <c r="J353" i="3"/>
  <c r="BK343" i="3"/>
  <c r="BK307" i="3"/>
  <c r="BK288" i="3"/>
  <c r="BK252" i="3"/>
  <c r="J242" i="3"/>
  <c r="J170" i="3"/>
  <c r="BK154" i="3"/>
  <c r="J138" i="3"/>
  <c r="J459" i="3"/>
  <c r="BK447" i="3"/>
  <c r="BK418" i="3"/>
  <c r="BK384" i="3"/>
  <c r="J376" i="3"/>
  <c r="J366" i="3"/>
  <c r="BK335" i="3"/>
  <c r="J311" i="3"/>
  <c r="BK294" i="3"/>
  <c r="J279" i="3"/>
  <c r="BK268" i="3"/>
  <c r="BK238" i="3"/>
  <c r="J207" i="3"/>
  <c r="J193" i="3"/>
  <c r="BK156" i="3"/>
  <c r="BK134" i="3"/>
  <c r="BK449" i="3"/>
  <c r="BK439" i="3"/>
  <c r="J418" i="3"/>
  <c r="BK383" i="3"/>
  <c r="BK370" i="3"/>
  <c r="BK363" i="3"/>
  <c r="BK356" i="3"/>
  <c r="J335" i="3"/>
  <c r="J313" i="3"/>
  <c r="BK301" i="3"/>
  <c r="J280" i="3"/>
  <c r="BK242" i="3"/>
  <c r="BK232" i="3"/>
  <c r="BK211" i="3"/>
  <c r="J166" i="3"/>
  <c r="J158" i="3"/>
  <c r="J134" i="3"/>
  <c r="J439" i="3"/>
  <c r="J416" i="3"/>
  <c r="BK382" i="3"/>
  <c r="J378" i="3"/>
  <c r="J375" i="3"/>
  <c r="J362" i="3"/>
  <c r="BK345" i="3"/>
  <c r="J304" i="3"/>
  <c r="J294" i="3"/>
  <c r="BK270" i="3"/>
  <c r="J248" i="3"/>
  <c r="BK229" i="3"/>
  <c r="BK215" i="3"/>
  <c r="BK160" i="3"/>
  <c r="BK136" i="3"/>
  <c r="J257" i="4"/>
  <c r="J246" i="4"/>
  <c r="BK230" i="4"/>
  <c r="J213" i="4"/>
  <c r="BK200" i="4"/>
  <c r="J165" i="4"/>
  <c r="J129" i="4"/>
  <c r="J249" i="4"/>
  <c r="J228" i="4"/>
  <c r="BK213" i="4"/>
  <c r="J200" i="4"/>
  <c r="BK163" i="4"/>
  <c r="BK155" i="4"/>
  <c r="BK261" i="4"/>
  <c r="BK249" i="4"/>
  <c r="J226" i="4"/>
  <c r="J194" i="4"/>
  <c r="J159" i="4"/>
  <c r="BK131" i="4"/>
  <c r="J254" i="4"/>
  <c r="BK224" i="4"/>
  <c r="BK189" i="4"/>
  <c r="J186" i="4"/>
  <c r="J163" i="4"/>
  <c r="BK129" i="4"/>
  <c r="J135" i="2"/>
  <c r="BK125" i="2"/>
  <c r="J124" i="2"/>
  <c r="BK135" i="2"/>
  <c r="BK130" i="2"/>
  <c r="BK141" i="2"/>
  <c r="BK132" i="2"/>
  <c r="AS94" i="1"/>
  <c r="J404" i="3"/>
  <c r="J384" i="3"/>
  <c r="J361" i="3"/>
  <c r="BK355" i="3"/>
  <c r="BK347" i="3"/>
  <c r="BK305" i="3"/>
  <c r="J276" i="3"/>
  <c r="BK256" i="3"/>
  <c r="BK246" i="3"/>
  <c r="J215" i="3"/>
  <c r="J156" i="3"/>
  <c r="J465" i="3"/>
  <c r="J449" i="3"/>
  <c r="J427" i="3"/>
  <c r="BK409" i="3"/>
  <c r="J383" i="3"/>
  <c r="J368" i="3"/>
  <c r="J347" i="3"/>
  <c r="J328" i="3"/>
  <c r="J307" i="3"/>
  <c r="BK280" i="3"/>
  <c r="J270" i="3"/>
  <c r="J267" i="3"/>
  <c r="J232" i="3"/>
  <c r="BK195" i="3"/>
  <c r="BK148" i="3"/>
  <c r="BK138" i="3"/>
  <c r="BK465" i="3"/>
  <c r="J437" i="3"/>
  <c r="BK395" i="3"/>
  <c r="BK378" i="3"/>
  <c r="BK368" i="3"/>
  <c r="BK362" i="3"/>
  <c r="BK353" i="3"/>
  <c r="BK319" i="3"/>
  <c r="BK304" i="3"/>
  <c r="BK272" i="3"/>
  <c r="J254" i="3"/>
  <c r="BK240" i="3"/>
  <c r="J230" i="3"/>
  <c r="J172" i="3"/>
  <c r="J160" i="3"/>
  <c r="J462" i="3"/>
  <c r="BK427" i="3"/>
  <c r="J409" i="3"/>
  <c r="BK389" i="3"/>
  <c r="J382" i="3"/>
  <c r="J370" i="3"/>
  <c r="BK361" i="3"/>
  <c r="BK349" i="3"/>
  <c r="BK328" i="3"/>
  <c r="J296" i="3"/>
  <c r="BK279" i="3"/>
  <c r="J252" i="3"/>
  <c r="BK227" i="3"/>
  <c r="BK193" i="3"/>
  <c r="J144" i="3"/>
  <c r="J264" i="4"/>
  <c r="J247" i="4"/>
  <c r="BK228" i="4"/>
  <c r="J215" i="4"/>
  <c r="J208" i="4"/>
  <c r="BK194" i="4"/>
  <c r="BK167" i="4"/>
  <c r="BK133" i="4"/>
  <c r="J256" i="4"/>
  <c r="BK226" i="4"/>
  <c r="J206" i="4"/>
  <c r="BK182" i="4"/>
  <c r="J161" i="4"/>
  <c r="BK154" i="4"/>
  <c r="J126" i="4"/>
  <c r="J235" i="4"/>
  <c r="J222" i="4"/>
  <c r="J207" i="4"/>
  <c r="J180" i="4"/>
  <c r="J154" i="4"/>
  <c r="BK126" i="4"/>
  <c r="BK247" i="4"/>
  <c r="BK233" i="4"/>
  <c r="BK202" i="4"/>
  <c r="BK180" i="4"/>
  <c r="J131" i="4"/>
  <c r="BK139" i="2"/>
  <c r="J130" i="2"/>
  <c r="BK124" i="2"/>
  <c r="BK133" i="2"/>
  <c r="J126" i="2"/>
  <c r="J133" i="2"/>
  <c r="BK462" i="3"/>
  <c r="J451" i="3"/>
  <c r="J424" i="3"/>
  <c r="J393" i="3"/>
  <c r="BK381" i="3"/>
  <c r="BK369" i="3"/>
  <c r="J351" i="3"/>
  <c r="BK340" i="3"/>
  <c r="BK313" i="3"/>
  <c r="J301" i="3"/>
  <c r="BK267" i="3"/>
  <c r="BK248" i="3"/>
  <c r="J195" i="3"/>
  <c r="J152" i="3"/>
  <c r="BK473" i="3"/>
  <c r="BK457" i="3"/>
  <c r="J425" i="3"/>
  <c r="J387" i="3"/>
  <c r="BK375" i="3"/>
  <c r="J355" i="3"/>
  <c r="J333" i="3"/>
  <c r="BK309" i="3"/>
  <c r="BK283" i="3"/>
  <c r="J274" i="3"/>
  <c r="BK254" i="3"/>
  <c r="J229" i="3"/>
  <c r="J203" i="3"/>
  <c r="BK162" i="3"/>
  <c r="J146" i="3"/>
  <c r="J136" i="3"/>
  <c r="J473" i="3"/>
  <c r="BK424" i="3"/>
  <c r="BK412" i="3"/>
  <c r="J380" i="3"/>
  <c r="J369" i="3"/>
  <c r="BK364" i="3"/>
  <c r="J340" i="3"/>
  <c r="BK325" i="3"/>
  <c r="J305" i="3"/>
  <c r="J288" i="3"/>
  <c r="J268" i="3"/>
  <c r="J238" i="3"/>
  <c r="BK207" i="3"/>
  <c r="J162" i="3"/>
  <c r="BK152" i="3"/>
  <c r="J447" i="3"/>
  <c r="J412" i="3"/>
  <c r="J399" i="3"/>
  <c r="J381" i="3"/>
  <c r="BK376" i="3"/>
  <c r="J363" i="3"/>
  <c r="J356" i="3"/>
  <c r="J343" i="3"/>
  <c r="J309" i="3"/>
  <c r="BK276" i="3"/>
  <c r="J250" i="3"/>
  <c r="J234" i="3"/>
  <c r="BK216" i="3"/>
  <c r="BK203" i="3"/>
  <c r="J154" i="3"/>
  <c r="J129" i="3"/>
  <c r="J237" i="4"/>
  <c r="J224" i="4"/>
  <c r="J211" i="4"/>
  <c r="BK204" i="4"/>
  <c r="BK184" i="4"/>
  <c r="BK157" i="4"/>
  <c r="BK259" i="4"/>
  <c r="J233" i="4"/>
  <c r="BK215" i="4"/>
  <c r="J202" i="4"/>
  <c r="BK165" i="4"/>
  <c r="J157" i="4"/>
  <c r="J133" i="4"/>
  <c r="BK254" i="4"/>
  <c r="J230" i="4"/>
  <c r="BK211" i="4"/>
  <c r="J189" i="4"/>
  <c r="J155" i="4"/>
  <c r="J261" i="4"/>
  <c r="BK237" i="4"/>
  <c r="BK207" i="4"/>
  <c r="J184" i="4"/>
  <c r="BK141" i="4"/>
  <c r="R123" i="2" l="1"/>
  <c r="T129" i="2"/>
  <c r="T137" i="2"/>
  <c r="T122" i="2" s="1"/>
  <c r="T121" i="2" s="1"/>
  <c r="BK128" i="3"/>
  <c r="J128" i="3" s="1"/>
  <c r="J98" i="3" s="1"/>
  <c r="P125" i="4"/>
  <c r="P188" i="4"/>
  <c r="R217" i="4"/>
  <c r="T123" i="2"/>
  <c r="P129" i="2"/>
  <c r="R137" i="2"/>
  <c r="T128" i="3"/>
  <c r="BK278" i="3"/>
  <c r="J278" i="3" s="1"/>
  <c r="J99" i="3" s="1"/>
  <c r="P278" i="3"/>
  <c r="R278" i="3"/>
  <c r="T278" i="3"/>
  <c r="T282" i="3"/>
  <c r="R342" i="3"/>
  <c r="P379" i="3"/>
  <c r="BK426" i="3"/>
  <c r="J426" i="3"/>
  <c r="J103" i="3"/>
  <c r="T426" i="3"/>
  <c r="R464" i="3"/>
  <c r="R463" i="3"/>
  <c r="T125" i="4"/>
  <c r="P179" i="4"/>
  <c r="T179" i="4"/>
  <c r="T188" i="4"/>
  <c r="T217" i="4"/>
  <c r="BK123" i="2"/>
  <c r="J123" i="2" s="1"/>
  <c r="J98" i="2" s="1"/>
  <c r="R129" i="2"/>
  <c r="BK137" i="2"/>
  <c r="J137" i="2" s="1"/>
  <c r="J101" i="2" s="1"/>
  <c r="P128" i="3"/>
  <c r="BK282" i="3"/>
  <c r="J282" i="3" s="1"/>
  <c r="J100" i="3" s="1"/>
  <c r="R282" i="3"/>
  <c r="P342" i="3"/>
  <c r="BK379" i="3"/>
  <c r="J379" i="3"/>
  <c r="J102" i="3"/>
  <c r="T379" i="3"/>
  <c r="P426" i="3"/>
  <c r="BK464" i="3"/>
  <c r="J464" i="3"/>
  <c r="J106" i="3"/>
  <c r="T464" i="3"/>
  <c r="T463" i="3"/>
  <c r="BK125" i="4"/>
  <c r="J125" i="4"/>
  <c r="J98" i="4" s="1"/>
  <c r="BK179" i="4"/>
  <c r="J179" i="4"/>
  <c r="J99" i="4"/>
  <c r="R179" i="4"/>
  <c r="R188" i="4"/>
  <c r="P217" i="4"/>
  <c r="R248" i="4"/>
  <c r="P123" i="2"/>
  <c r="BK129" i="2"/>
  <c r="J129" i="2"/>
  <c r="J100" i="2"/>
  <c r="P137" i="2"/>
  <c r="P122" i="2" s="1"/>
  <c r="P121" i="2" s="1"/>
  <c r="AU95" i="1" s="1"/>
  <c r="R128" i="3"/>
  <c r="P282" i="3"/>
  <c r="BK342" i="3"/>
  <c r="J342" i="3"/>
  <c r="J101" i="3" s="1"/>
  <c r="T342" i="3"/>
  <c r="R379" i="3"/>
  <c r="R426" i="3"/>
  <c r="P464" i="3"/>
  <c r="P463" i="3"/>
  <c r="R125" i="4"/>
  <c r="R124" i="4"/>
  <c r="R123" i="4" s="1"/>
  <c r="BK188" i="4"/>
  <c r="J188" i="4"/>
  <c r="J100" i="4"/>
  <c r="BK217" i="4"/>
  <c r="J217" i="4"/>
  <c r="J101" i="4"/>
  <c r="BK248" i="4"/>
  <c r="J248" i="4" s="1"/>
  <c r="J102" i="4" s="1"/>
  <c r="P248" i="4"/>
  <c r="T248" i="4"/>
  <c r="BK461" i="3"/>
  <c r="J461" i="3"/>
  <c r="J104" i="3"/>
  <c r="BK263" i="4"/>
  <c r="J263" i="4" s="1"/>
  <c r="J103" i="4" s="1"/>
  <c r="J91" i="4"/>
  <c r="E113" i="4"/>
  <c r="J117" i="4"/>
  <c r="F119" i="4"/>
  <c r="BE131" i="4"/>
  <c r="BE141" i="4"/>
  <c r="BE157" i="4"/>
  <c r="BE159" i="4"/>
  <c r="BE182" i="4"/>
  <c r="BE189" i="4"/>
  <c r="BE204" i="4"/>
  <c r="BE208" i="4"/>
  <c r="BE211" i="4"/>
  <c r="BE215" i="4"/>
  <c r="BE222" i="4"/>
  <c r="BE226" i="4"/>
  <c r="BE247" i="4"/>
  <c r="BE133" i="4"/>
  <c r="BE155" i="4"/>
  <c r="BE165" i="4"/>
  <c r="BE169" i="4"/>
  <c r="BE180" i="4"/>
  <c r="BE202" i="4"/>
  <c r="BE213" i="4"/>
  <c r="BE228" i="4"/>
  <c r="BE230" i="4"/>
  <c r="BE237" i="4"/>
  <c r="BE242" i="4"/>
  <c r="BE246" i="4"/>
  <c r="BE256" i="4"/>
  <c r="F92" i="4"/>
  <c r="BE126" i="4"/>
  <c r="BE129" i="4"/>
  <c r="BE167" i="4"/>
  <c r="BE184" i="4"/>
  <c r="BE186" i="4"/>
  <c r="BE194" i="4"/>
  <c r="BE206" i="4"/>
  <c r="BE254" i="4"/>
  <c r="BE257" i="4"/>
  <c r="BE150" i="4"/>
  <c r="BE154" i="4"/>
  <c r="BE161" i="4"/>
  <c r="BE163" i="4"/>
  <c r="BE200" i="4"/>
  <c r="BE207" i="4"/>
  <c r="BE218" i="4"/>
  <c r="BE224" i="4"/>
  <c r="BE233" i="4"/>
  <c r="BE235" i="4"/>
  <c r="BE249" i="4"/>
  <c r="BE259" i="4"/>
  <c r="BE261" i="4"/>
  <c r="BE264" i="4"/>
  <c r="F91" i="3"/>
  <c r="E116" i="3"/>
  <c r="BE134" i="3"/>
  <c r="BE146" i="3"/>
  <c r="BE148" i="3"/>
  <c r="BE152" i="3"/>
  <c r="BE158" i="3"/>
  <c r="BE162" i="3"/>
  <c r="BE170" i="3"/>
  <c r="BE195" i="3"/>
  <c r="BE215" i="3"/>
  <c r="BE234" i="3"/>
  <c r="BE252" i="3"/>
  <c r="BE254" i="3"/>
  <c r="BE256" i="3"/>
  <c r="BE267" i="3"/>
  <c r="BE280" i="3"/>
  <c r="BE304" i="3"/>
  <c r="BE307" i="3"/>
  <c r="BE309" i="3"/>
  <c r="BE311" i="3"/>
  <c r="BE335" i="3"/>
  <c r="BE353" i="3"/>
  <c r="BE355" i="3"/>
  <c r="BE356" i="3"/>
  <c r="BE366" i="3"/>
  <c r="BE368" i="3"/>
  <c r="BE370" i="3"/>
  <c r="BE377" i="3"/>
  <c r="BE380" i="3"/>
  <c r="BE381" i="3"/>
  <c r="BE384" i="3"/>
  <c r="BE393" i="3"/>
  <c r="BE416" i="3"/>
  <c r="BE427" i="3"/>
  <c r="BE449" i="3"/>
  <c r="BE451" i="3"/>
  <c r="BE462" i="3"/>
  <c r="BE465" i="3"/>
  <c r="J120" i="3"/>
  <c r="J122" i="3"/>
  <c r="BE138" i="3"/>
  <c r="BE172" i="3"/>
  <c r="BE248" i="3"/>
  <c r="BE250" i="3"/>
  <c r="BE270" i="3"/>
  <c r="BE274" i="3"/>
  <c r="BE279" i="3"/>
  <c r="BE283" i="3"/>
  <c r="BE288" i="3"/>
  <c r="BE305" i="3"/>
  <c r="BE313" i="3"/>
  <c r="BE328" i="3"/>
  <c r="BE343" i="3"/>
  <c r="BE345" i="3"/>
  <c r="BE347" i="3"/>
  <c r="BE349" i="3"/>
  <c r="BE376" i="3"/>
  <c r="BE383" i="3"/>
  <c r="BE385" i="3"/>
  <c r="BE387" i="3"/>
  <c r="BE395" i="3"/>
  <c r="BE404" i="3"/>
  <c r="BE424" i="3"/>
  <c r="BE425" i="3"/>
  <c r="BE457" i="3"/>
  <c r="BE459" i="3"/>
  <c r="F92" i="3"/>
  <c r="BE154" i="3"/>
  <c r="BE211" i="3"/>
  <c r="BE216" i="3"/>
  <c r="BE232" i="3"/>
  <c r="BE242" i="3"/>
  <c r="BE246" i="3"/>
  <c r="BE272" i="3"/>
  <c r="BE276" i="3"/>
  <c r="BE296" i="3"/>
  <c r="BE319" i="3"/>
  <c r="BE325" i="3"/>
  <c r="BE340" i="3"/>
  <c r="BE357" i="3"/>
  <c r="BE361" i="3"/>
  <c r="BE364" i="3"/>
  <c r="BE369" i="3"/>
  <c r="BE371" i="3"/>
  <c r="BE375" i="3"/>
  <c r="BE378" i="3"/>
  <c r="BE389" i="3"/>
  <c r="BE439" i="3"/>
  <c r="BE473" i="3"/>
  <c r="BE129" i="3"/>
  <c r="BE136" i="3"/>
  <c r="BE144" i="3"/>
  <c r="BE156" i="3"/>
  <c r="BE160" i="3"/>
  <c r="BE166" i="3"/>
  <c r="BE193" i="3"/>
  <c r="BE203" i="3"/>
  <c r="BE207" i="3"/>
  <c r="BE227" i="3"/>
  <c r="BE229" i="3"/>
  <c r="BE230" i="3"/>
  <c r="BE238" i="3"/>
  <c r="BE240" i="3"/>
  <c r="BE268" i="3"/>
  <c r="BE269" i="3"/>
  <c r="BE294" i="3"/>
  <c r="BE301" i="3"/>
  <c r="BE303" i="3"/>
  <c r="BE333" i="3"/>
  <c r="BE351" i="3"/>
  <c r="BE359" i="3"/>
  <c r="BE362" i="3"/>
  <c r="BE363" i="3"/>
  <c r="BE382" i="3"/>
  <c r="BE399" i="3"/>
  <c r="BE409" i="3"/>
  <c r="BE412" i="3"/>
  <c r="BE418" i="3"/>
  <c r="BE423" i="3"/>
  <c r="BE437" i="3"/>
  <c r="BE445" i="3"/>
  <c r="BE447" i="3"/>
  <c r="F91" i="2"/>
  <c r="BE130" i="2"/>
  <c r="BE138" i="2"/>
  <c r="BE140" i="2"/>
  <c r="BE142" i="2"/>
  <c r="E85" i="2"/>
  <c r="J89" i="2"/>
  <c r="J117" i="2"/>
  <c r="BE124" i="2"/>
  <c r="BE125" i="2"/>
  <c r="BE131" i="2"/>
  <c r="BE132" i="2"/>
  <c r="BE135" i="2"/>
  <c r="BE141" i="2"/>
  <c r="F92" i="2"/>
  <c r="BE126" i="2"/>
  <c r="BE127" i="2"/>
  <c r="BE139" i="2"/>
  <c r="BE133" i="2"/>
  <c r="BE134" i="2"/>
  <c r="BE136" i="2"/>
  <c r="F36" i="2"/>
  <c r="BC95" i="1"/>
  <c r="J34" i="3"/>
  <c r="AW96" i="1"/>
  <c r="F35" i="4"/>
  <c r="BB97" i="1" s="1"/>
  <c r="F35" i="2"/>
  <c r="BB95" i="1"/>
  <c r="F36" i="3"/>
  <c r="BC96" i="1" s="1"/>
  <c r="F34" i="3"/>
  <c r="BA96" i="1"/>
  <c r="F37" i="4"/>
  <c r="BD97" i="1" s="1"/>
  <c r="F37" i="2"/>
  <c r="BD95" i="1" s="1"/>
  <c r="F34" i="2"/>
  <c r="BA95" i="1" s="1"/>
  <c r="F35" i="3"/>
  <c r="BB96" i="1"/>
  <c r="F34" i="4"/>
  <c r="BA97" i="1" s="1"/>
  <c r="F36" i="4"/>
  <c r="BC97" i="1"/>
  <c r="J34" i="2"/>
  <c r="AW95" i="1" s="1"/>
  <c r="F37" i="3"/>
  <c r="BD96" i="1"/>
  <c r="J34" i="4"/>
  <c r="AW97" i="1" s="1"/>
  <c r="T127" i="3" l="1"/>
  <c r="T126" i="3" s="1"/>
  <c r="R127" i="3"/>
  <c r="R126" i="3"/>
  <c r="P127" i="3"/>
  <c r="P126" i="3"/>
  <c r="AU96" i="1" s="1"/>
  <c r="T124" i="4"/>
  <c r="T123" i="4"/>
  <c r="P124" i="4"/>
  <c r="P123" i="4" s="1"/>
  <c r="AU97" i="1" s="1"/>
  <c r="R122" i="2"/>
  <c r="R121" i="2"/>
  <c r="BK122" i="2"/>
  <c r="J122" i="2"/>
  <c r="J97" i="2"/>
  <c r="BK463" i="3"/>
  <c r="J463" i="3" s="1"/>
  <c r="J105" i="3" s="1"/>
  <c r="BK124" i="4"/>
  <c r="J124" i="4"/>
  <c r="J97" i="4"/>
  <c r="BK127" i="3"/>
  <c r="BK126" i="3"/>
  <c r="J126" i="3" s="1"/>
  <c r="J30" i="3" s="1"/>
  <c r="AG96" i="1" s="1"/>
  <c r="F33" i="4"/>
  <c r="AZ97" i="1"/>
  <c r="BD94" i="1"/>
  <c r="W33" i="1"/>
  <c r="BA94" i="1"/>
  <c r="AW94" i="1" s="1"/>
  <c r="AK30" i="1" s="1"/>
  <c r="BC94" i="1"/>
  <c r="AY94" i="1" s="1"/>
  <c r="J33" i="2"/>
  <c r="AV95" i="1"/>
  <c r="AT95" i="1"/>
  <c r="J33" i="4"/>
  <c r="AV97" i="1"/>
  <c r="AT97" i="1"/>
  <c r="BB94" i="1"/>
  <c r="W31" i="1" s="1"/>
  <c r="F33" i="3"/>
  <c r="AZ96" i="1" s="1"/>
  <c r="F33" i="2"/>
  <c r="AZ95" i="1"/>
  <c r="J33" i="3"/>
  <c r="AV96" i="1" s="1"/>
  <c r="AT96" i="1" s="1"/>
  <c r="AN96" i="1" l="1"/>
  <c r="J127" i="3"/>
  <c r="J97" i="3" s="1"/>
  <c r="BK121" i="2"/>
  <c r="J121" i="2"/>
  <c r="J96" i="2"/>
  <c r="BK123" i="4"/>
  <c r="J123" i="4"/>
  <c r="J96" i="4" s="1"/>
  <c r="J96" i="3"/>
  <c r="J39" i="3"/>
  <c r="AU94" i="1"/>
  <c r="AX94" i="1"/>
  <c r="W30" i="1"/>
  <c r="AZ94" i="1"/>
  <c r="W29" i="1" s="1"/>
  <c r="W32" i="1"/>
  <c r="J30" i="2" l="1"/>
  <c r="AG95" i="1" s="1"/>
  <c r="AN95" i="1" s="1"/>
  <c r="J30" i="4"/>
  <c r="AG97" i="1"/>
  <c r="AV94" i="1"/>
  <c r="AK29" i="1" s="1"/>
  <c r="J39" i="2" l="1"/>
  <c r="J39" i="4"/>
  <c r="AN97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<sst xmlns="http://schemas.openxmlformats.org/spreadsheetml/2006/main" count="6142" uniqueCount="957">
  <si>
    <t>Export Komplet</t>
  </si>
  <si>
    <t/>
  </si>
  <si>
    <t>2.0</t>
  </si>
  <si>
    <t>False</t>
  </si>
  <si>
    <t>{afa36b19-a186-4574-8785-d8205a1c70b2}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</si>
  <si>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</si>
  <si>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</si>
  <si>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</si>
  <si>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</si>
  <si>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</si>
  <si>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</si>
  <si>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</si>
  <si>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</si>
  <si>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</si>
  <si>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04-23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</si>
  <si>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</si>
  <si>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</si>
  <si>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KOMUNIKACE K BYTOVCE V MÍSTNÍ ČÁSTI LOHENICE</t>
  </si>
  <si>
    <t>KSO:</t>
  </si>
  <si>
    <t>CC-CZ:</t>
  </si>
  <si>
    <t>Místo:</t>
  </si>
  <si>
    <t>Přelouč, Lohenice</t>
  </si>
  <si>
    <t>Datum:</t>
  </si>
  <si>
    <t>28. 2. 2024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</si>
  <si>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</si>
  <si>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</si>
  <si>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</si>
  <si>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</si>
  <si>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</si>
  <si>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</si>
  <si>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</si>
  <si>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</si>
  <si>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</si>
  <si>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</si>
  <si>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</si>
  <si>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</si>
  <si>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</si>
  <si>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</si>
  <si>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</si>
  <si>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</si>
  <si>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</si>
  <si>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</si>
  <si>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</si>
  <si>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</si>
  <si>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</si>
  <si>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</si>
  <si>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</si>
  <si>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</si>
  <si>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</si>
  <si>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</si>
  <si>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</si>
  <si>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</si>
  <si>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</si>
  <si>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</si>
  <si>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</si>
  <si>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</si>
  <si>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</si>
  <si>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</si>
  <si>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</si>
  <si>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</si>
  <si>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</si>
  <si>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</si>
  <si>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</si>
  <si>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</si>
  <si>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</si>
  <si>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</si>
  <si>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</si>
  <si>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</si>
  <si>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</si>
  <si>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</si>
  <si>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</si>
  <si>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</si>
  <si>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</si>
  <si>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</si>
  <si>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</si>
  <si>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</si>
  <si>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</si>
  <si>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</si>
  <si>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</si>
  <si>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</si>
  <si>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</si>
  <si>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 - výdaje na vedlejší aktivity projektu</t>
  </si>
  <si>
    <t>STA</t>
  </si>
  <si>
    <t>1</t>
  </si>
  <si>
    <t>{f3116d2a-fb82-4817-838e-e37ed06a02da}</t>
  </si>
  <si>
    <t>2</t>
  </si>
  <si>
    <t>SO 101.1</t>
  </si>
  <si>
    <t>KOMUNIKACE - způsobilé výdaje na hlavní aktivity projektu</t>
  </si>
  <si>
    <t>{667d4af6-501c-42af-a187-c846262f3cd8}</t>
  </si>
  <si>
    <t>SO 101.2</t>
  </si>
  <si>
    <t>KOMUNIKACE - nezpůsobilé výdaje projektu</t>
  </si>
  <si>
    <t>{d822d2d4-e8b0-4e5c-9c26-5c0f1ea5dab0}</t>
  </si>
  <si>
    <t>KRYCÍ LIST SOUPISU PRACÍ</t>
  </si>
  <si>
    <t>Objekt:</t>
  </si>
  <si>
    <t>SO 001 - VEDLEJŠÍ A OSTATNÍ NÁKLADY - výdaje na vedlejší aktivity projektu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</si>
  <si>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</si>
  <si>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</si>
  <si>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</si>
  <si>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</si>
  <si>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</si>
  <si>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</si>
  <si>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</si>
  <si>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</si>
  <si>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</si>
  <si>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</si>
  <si>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</si>
  <si>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</si>
  <si>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</si>
  <si>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</si>
  <si>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</si>
  <si>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</si>
  <si>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</si>
  <si>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</si>
  <si>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</si>
  <si>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</si>
  <si>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</si>
  <si>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</si>
  <si>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</si>
  <si>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</si>
  <si>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</si>
  <si>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</si>
  <si>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</si>
  <si>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</si>
  <si>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</si>
  <si>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</si>
  <si>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012103001</t>
  </si>
  <si>
    <t>Geodetické práce před výstavbou - vytýčení stavby</t>
  </si>
  <si>
    <t>Kč</t>
  </si>
  <si>
    <t>1024</t>
  </si>
  <si>
    <t>1834308242</t>
  </si>
  <si>
    <t>012203000</t>
  </si>
  <si>
    <t>Geodetické vytýčení stavby v průběhu výstavby a zaměření skutečného stavu</t>
  </si>
  <si>
    <t>-2866040</t>
  </si>
  <si>
    <t>3</t>
  </si>
  <si>
    <t>012303000</t>
  </si>
  <si>
    <t>Geodetické práce po výstavbě - zaměření skutečného provedení díla ke kolaudaci stavby</t>
  </si>
  <si>
    <t>KČ</t>
  </si>
  <si>
    <t>CS ÚRS 2017 01</t>
  </si>
  <si>
    <t>1108485780</t>
  </si>
  <si>
    <t>4</t>
  </si>
  <si>
    <t>013254000</t>
  </si>
  <si>
    <t>Dokumentace skutečného provedení stavby - 4x tištěná, 1x na CD</t>
  </si>
  <si>
    <t>-279882046</t>
  </si>
  <si>
    <t>VRN2</t>
  </si>
  <si>
    <t>Příprava staveniště</t>
  </si>
  <si>
    <t>VRN3</t>
  </si>
  <si>
    <t>Zařízení staveniště</t>
  </si>
  <si>
    <t>031103000</t>
  </si>
  <si>
    <t>Projektové práce pro zařízení staveniště</t>
  </si>
  <si>
    <t>CS ÚRS 2024 01</t>
  </si>
  <si>
    <t>-862788137</t>
  </si>
  <si>
    <t>6</t>
  </si>
  <si>
    <t>031203000</t>
  </si>
  <si>
    <t>Terénní úpravy pro zařízení staveniště</t>
  </si>
  <si>
    <t>-436976904</t>
  </si>
  <si>
    <t>7</t>
  </si>
  <si>
    <t>034103000</t>
  </si>
  <si>
    <t>Oplocení staveniště, zajištění výkopů</t>
  </si>
  <si>
    <t>-1170924839</t>
  </si>
  <si>
    <t>8</t>
  </si>
  <si>
    <t>034203000</t>
  </si>
  <si>
    <t>Opatření na ochranu pozemků sousedních se staveništěm</t>
  </si>
  <si>
    <t>Kč…</t>
  </si>
  <si>
    <t>-295273315</t>
  </si>
  <si>
    <t>9</t>
  </si>
  <si>
    <t>034303000</t>
  </si>
  <si>
    <t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</t>
  </si>
  <si>
    <t>1628538862</t>
  </si>
  <si>
    <t>10</t>
  </si>
  <si>
    <t>039103000</t>
  </si>
  <si>
    <t>Rozebrání, bourání a odvoz zařízení staveniště</t>
  </si>
  <si>
    <t>-2035410553</t>
  </si>
  <si>
    <t>11</t>
  </si>
  <si>
    <t>039203000</t>
  </si>
  <si>
    <t>Úprava terénu po zrušení zařízení staveniště</t>
  </si>
  <si>
    <t>-1146736467</t>
  </si>
  <si>
    <t>VRN4</t>
  </si>
  <si>
    <t>Inženýrská činnost</t>
  </si>
  <si>
    <t>706523822</t>
  </si>
  <si>
    <t>13</t>
  </si>
  <si>
    <t>-1698869965</t>
  </si>
  <si>
    <t>14</t>
  </si>
  <si>
    <t>996710654</t>
  </si>
  <si>
    <t>15</t>
  </si>
  <si>
    <t>-1288741162</t>
  </si>
  <si>
    <t>16</t>
  </si>
  <si>
    <t>042603000</t>
  </si>
  <si>
    <t>Plán zkoušek - zatěžovací pro ověření únosnosti pláně</t>
  </si>
  <si>
    <t>2087689029</t>
  </si>
  <si>
    <t>SO 101.1 - KOMUNIKACE - způsobilé výdaje na hlavní aktivity projektu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</si>
  <si>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</si>
  <si>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</si>
  <si>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</si>
  <si>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</si>
  <si>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</si>
  <si>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</si>
  <si>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</si>
  <si>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</si>
  <si>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</si>
  <si>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</si>
  <si>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</si>
  <si>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</si>
  <si>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</si>
  <si>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</si>
  <si>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</si>
  <si>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</si>
  <si>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CS ÚRS 2023 02</t>
  </si>
  <si>
    <t>-1019491401</t>
  </si>
  <si>
    <t>VV</t>
  </si>
  <si>
    <t>"K VÝPOČTU BYLA POUŽITA SITUACE D.1.2.1"</t>
  </si>
  <si>
    <t>"u čp. 115 vjezd"4,1*0,3</t>
  </si>
  <si>
    <t>"podél plotu"(2,35+3,5+16,2)*0,2</t>
  </si>
  <si>
    <t>Součet</t>
  </si>
  <si>
    <t>113106123</t>
  </si>
  <si>
    <t>Rozebrání dlažeb ze zámkových dlaždic komunikací pro pěší ručně</t>
  </si>
  <si>
    <t>30290777</t>
  </si>
  <si>
    <t>"před vjezdem čp.59"7,50</t>
  </si>
  <si>
    <t>113106161</t>
  </si>
  <si>
    <t>Rozebrání dlažeb vozovek z drobných kostek s ložem z kameniva ručně</t>
  </si>
  <si>
    <t>268712945</t>
  </si>
  <si>
    <t>"proužky před obrubou na ZÚ vlevo a vpravo"(5,35+5,9)*0,2</t>
  </si>
  <si>
    <t>113107162</t>
  </si>
  <si>
    <t>Odstranění podkladu z kameniva drceného tl přes 100 do 200 mm strojně pl přes 50 do 200 m2</t>
  </si>
  <si>
    <t>-976857903</t>
  </si>
  <si>
    <t>"chodník z asfaltu"78,8</t>
  </si>
  <si>
    <t>"zámková dlažba"7,5</t>
  </si>
  <si>
    <t>"dlaždice"5,64</t>
  </si>
  <si>
    <t>"drobné kostky"2,25</t>
  </si>
  <si>
    <t>113107163</t>
  </si>
  <si>
    <t>Odstranění podkladu z kameniva drceného tl přes 200 do 300 mm strojně pl přes 50 do 200 m2</t>
  </si>
  <si>
    <t>-1427428645</t>
  </si>
  <si>
    <t>"vozovka v místě rýhy"87,2</t>
  </si>
  <si>
    <t>113107171</t>
  </si>
  <si>
    <t>Odstranění podkladu z betonu prostého tl přes 100 do 150 mm strojně pl přes 50 do 200 m2</t>
  </si>
  <si>
    <t>1194058412</t>
  </si>
  <si>
    <t>"dle asf. chodníků"67,2+6,0+5,5</t>
  </si>
  <si>
    <t>113107182</t>
  </si>
  <si>
    <t>Odstranění podkladu živičného tl přes 50 do 100 mm strojně pl přes 50 do 200 m2</t>
  </si>
  <si>
    <t>944067233</t>
  </si>
  <si>
    <t>"chodníky na ZÚ vlevo a vpravo"39,7+27,5</t>
  </si>
  <si>
    <t>"před čp.86 a 18"5,6+6,0</t>
  </si>
  <si>
    <t>113107222</t>
  </si>
  <si>
    <t>Odstranění podkladu z kameniva drceného tl přes 100 do 200 mm strojně pl přes 200 m2</t>
  </si>
  <si>
    <t>93720575</t>
  </si>
  <si>
    <t>"chodníky vpravo "116,74+6,1+58,4</t>
  </si>
  <si>
    <t>113107232</t>
  </si>
  <si>
    <t>Odstranění podkladu z betonu prostého tl přes 150 do 300 mm strojně pl přes 200 m2</t>
  </si>
  <si>
    <t>66097988</t>
  </si>
  <si>
    <t>"1/2 vozovky v místě vsakovací rýhy "87,2/2</t>
  </si>
  <si>
    <t>113154123</t>
  </si>
  <si>
    <t>Frézování živičného krytu tl 50 mm pruh š přes 0,5 do 1 m pl do 500 m2 bez překážek v trase</t>
  </si>
  <si>
    <t>1818682857</t>
  </si>
  <si>
    <t>"vozovka - vsakovací rýha"87,2</t>
  </si>
  <si>
    <t>113201112</t>
  </si>
  <si>
    <t>Vytrhání obrub silničních ležatých</t>
  </si>
  <si>
    <t>m</t>
  </si>
  <si>
    <t>1902874869</t>
  </si>
  <si>
    <t>4,15+5,6+5,3+5,15+5,2</t>
  </si>
  <si>
    <t>M</t>
  </si>
  <si>
    <t>119001401R</t>
  </si>
  <si>
    <t xml:space="preserve">Sondy pro ověření polohy inž. sítí </t>
  </si>
  <si>
    <t>kus</t>
  </si>
  <si>
    <t>1332262232</t>
  </si>
  <si>
    <t>"odhad" 13</t>
  </si>
  <si>
    <t>113202111</t>
  </si>
  <si>
    <t>Vytrhání obrub krajníků obrubníků stojatých</t>
  </si>
  <si>
    <t>929118774</t>
  </si>
  <si>
    <t>"vlevo"25</t>
  </si>
  <si>
    <t>"vpravo"106,6</t>
  </si>
  <si>
    <t>119001405</t>
  </si>
  <si>
    <t>Dočasné zajištění potrubí z PE DN do 200 mm</t>
  </si>
  <si>
    <t>-181611623</t>
  </si>
  <si>
    <t>"plynovodní přípojky+rezerva"5*7,0+15,0</t>
  </si>
  <si>
    <t>"vodovodní potrubí-odhad"80,0</t>
  </si>
  <si>
    <t>119001421</t>
  </si>
  <si>
    <t>Dočasné zajištění kabelů a kabelových tratí ze 3 volně ložených kabelů</t>
  </si>
  <si>
    <t>-2076007440</t>
  </si>
  <si>
    <t>"na ZÚ - odhad"3*10,0+7*5,0</t>
  </si>
  <si>
    <t>122251105</t>
  </si>
  <si>
    <t>Odkopávky a prokopávky nezapažené v hornině třídy těžitelnosti I skupiny 3 objem do 1000 m3 strojně</t>
  </si>
  <si>
    <t>m3</t>
  </si>
  <si>
    <t>-1642664475</t>
  </si>
  <si>
    <t>"sanace aktivní zóny"</t>
  </si>
  <si>
    <t>"vozovka"87,2*0,5</t>
  </si>
  <si>
    <t>Mezisoučet</t>
  </si>
  <si>
    <t>"chodníky"</t>
  </si>
  <si>
    <t>"vlevo"44,4</t>
  </si>
  <si>
    <t>"vpravo"28,4+24,6+28,8+40,6+6,7+39,9</t>
  </si>
  <si>
    <t>"varovné pásy"</t>
  </si>
  <si>
    <t>"vlevo"1,6</t>
  </si>
  <si>
    <t>"vpravo"1,7+1,3+2,0</t>
  </si>
  <si>
    <t xml:space="preserve">Mezisoučet  </t>
  </si>
  <si>
    <t>"vjezdy"</t>
  </si>
  <si>
    <t>"vlevo"8,45</t>
  </si>
  <si>
    <t>"vpravo"5,8+6,7+5,35+2,0*0,3+6,0+7,3+4,5</t>
  </si>
  <si>
    <t>"vlevo"4,15</t>
  </si>
  <si>
    <t>"vpravo"2,15+2,7+2,6+2,5+2,55+1,9</t>
  </si>
  <si>
    <t>(220,0+63,25)*0,15</t>
  </si>
  <si>
    <t>"chodník asf. vlevo+vpravo"(39,7+27,5+6,0+5,6)*0,1</t>
  </si>
  <si>
    <t>"celkem"43,6+42,49+7,88</t>
  </si>
  <si>
    <t>17</t>
  </si>
  <si>
    <t>129001101</t>
  </si>
  <si>
    <t>Příplatek za ztížení odkopávky nebo prokopávky v blízkosti inženýrských sítí</t>
  </si>
  <si>
    <t>-1013805760</t>
  </si>
  <si>
    <t>"upřesní se dle potřeby stavby - odhad"160,0*3*0,5*0,4</t>
  </si>
  <si>
    <t>18</t>
  </si>
  <si>
    <t>132251103</t>
  </si>
  <si>
    <t>Hloubení rýh nezapažených š do 800 mm v hornině třídy těžitelnosti I skupiny 3 objem do 100 m3 strojně</t>
  </si>
  <si>
    <t>-579482051</t>
  </si>
  <si>
    <t>"silniční obruba + VP"</t>
  </si>
  <si>
    <t>"vlevo+vpravo"0,6*0,3*(36,0+160,0)</t>
  </si>
  <si>
    <t>"odvodňovací žlab"0,50*0,50*1,5</t>
  </si>
  <si>
    <t>"záhonová obruba"</t>
  </si>
  <si>
    <t>"vlevo"0,3*0,3*(14,8+5,6+1,25)</t>
  </si>
  <si>
    <t>"vpravo"0,3*0,3*(4,2+5,9+5,0+1,0+5,05+5,2+25,3)</t>
  </si>
  <si>
    <t>19</t>
  </si>
  <si>
    <t>132251254</t>
  </si>
  <si>
    <t>Hloubení rýh nezapažených š do 2000 mm v hornině třídy těžitelnosti I skupiny 3 objem do 500 m3 strojně</t>
  </si>
  <si>
    <t>686364575</t>
  </si>
  <si>
    <t>"rýha vsakovací"1,5*1,0*(15,8+15,5+22,3)</t>
  </si>
  <si>
    <t>"přípojky vpustí"1,0*1,3*(20,0+2,6+2,3+2,0+2,5)</t>
  </si>
  <si>
    <t>20</t>
  </si>
  <si>
    <t>133254102</t>
  </si>
  <si>
    <t>Hloubení šachet zapažených v hornině třídy těžitelnosti I skupiny 3 objem do 50 m3</t>
  </si>
  <si>
    <t>1614794532</t>
  </si>
  <si>
    <t>"uliční vpusti 3 nové, 2 stávající"5*1,4*1,4*1,3</t>
  </si>
  <si>
    <t>"revizní šachty na vsakovací rýze"4*1,4*1,4*1,6</t>
  </si>
  <si>
    <t>151101101</t>
  </si>
  <si>
    <t>Zřízení příložného pažení a rozepření stěn rýh hl do 2 m</t>
  </si>
  <si>
    <t>423192386</t>
  </si>
  <si>
    <t>"vsakovací rýha"1,5*2,0*58,0</t>
  </si>
  <si>
    <t>"přípojky vpustí"1,5*2,0*30,0</t>
  </si>
  <si>
    <t>22</t>
  </si>
  <si>
    <t>151101111</t>
  </si>
  <si>
    <t>Odstranění příložného pažení a rozepření stěn rýh hl do 2 m</t>
  </si>
  <si>
    <t>-24747878</t>
  </si>
  <si>
    <t>23</t>
  </si>
  <si>
    <t>162751117</t>
  </si>
  <si>
    <t>Vodorovné přemístění přes 9 000 do 10000 m výkopku/sypaniny z horniny třídy těžitelnosti I skupiny 1 až 3</t>
  </si>
  <si>
    <t>-134977122</t>
  </si>
  <si>
    <t>"odkopávky"93,97</t>
  </si>
  <si>
    <t>"rýhy"42,25+118,62</t>
  </si>
  <si>
    <t>"šachty"12,74+12,54</t>
  </si>
  <si>
    <t>"je třeba"</t>
  </si>
  <si>
    <t>"zásyp rýhy vsakovací"-0,8*1,0*53,6</t>
  </si>
  <si>
    <t>"přípojky vpustí"-0,6*1,0*29,4</t>
  </si>
  <si>
    <t>"obsyp šachet"-9*1,0*(1,96-0,78)</t>
  </si>
  <si>
    <t>24</t>
  </si>
  <si>
    <t>162751119</t>
  </si>
  <si>
    <t>Příplatek k vodorovnému přemístění výkopku/sypaniny z horniny třídy těžitelnosti I skupiny 1 až 3 ZKD 1000 m přes 10000 m</t>
  </si>
  <si>
    <t>-1840649727</t>
  </si>
  <si>
    <t>"na skládku do 14 km"208,98*4</t>
  </si>
  <si>
    <t>25</t>
  </si>
  <si>
    <t>167151111</t>
  </si>
  <si>
    <t>Nakládání výkopku z hornin třídy těžitelnosti I skupiny 1 až 3 přes 100 m3</t>
  </si>
  <si>
    <t>-295451540</t>
  </si>
  <si>
    <t>26</t>
  </si>
  <si>
    <t>171201231</t>
  </si>
  <si>
    <t>Poplatek za uložení zeminy a kamení na recyklační skládce (skládkovné) kód odpadu 17 05 04</t>
  </si>
  <si>
    <t>t</t>
  </si>
  <si>
    <t>-1719325062</t>
  </si>
  <si>
    <t>208,98*1,9</t>
  </si>
  <si>
    <t>27</t>
  </si>
  <si>
    <t>171251201</t>
  </si>
  <si>
    <t>Uložení sypaniny na skládky nebo meziskládky</t>
  </si>
  <si>
    <t>-658779114</t>
  </si>
  <si>
    <t>208,96</t>
  </si>
  <si>
    <t>28</t>
  </si>
  <si>
    <t>175151101</t>
  </si>
  <si>
    <t>Obsypání potrubí strojně sypaninou bez prohození, uloženou do 3 m</t>
  </si>
  <si>
    <t>1779749290</t>
  </si>
  <si>
    <t>"vsakovací rýha"53,6*0,55*1,0</t>
  </si>
  <si>
    <t>"přípojky vpustí"29,4*0,55*1,0</t>
  </si>
  <si>
    <t>29</t>
  </si>
  <si>
    <t>58331200</t>
  </si>
  <si>
    <t>štěrkopísek netříděný</t>
  </si>
  <si>
    <t>1717099647</t>
  </si>
  <si>
    <t>"obsyp rýh a šachet"(45,65+8,5)*1,9</t>
  </si>
  <si>
    <t>30</t>
  </si>
  <si>
    <t>175151201</t>
  </si>
  <si>
    <t>Obsypání objektu nad přilehlým původním terénem sypaninou bez prohození, uloženou do 3 m strojně</t>
  </si>
  <si>
    <t>1069161082</t>
  </si>
  <si>
    <t>"uliční vpusti a šachty"(1,96-0,78)*0,8*9</t>
  </si>
  <si>
    <t>31</t>
  </si>
  <si>
    <t>181111111</t>
  </si>
  <si>
    <t>Plošná úprava terénu do 500 m2 zemina skupiny 1 až 4 nerovnosti přes 50 do 100 mm v rovinně a svahu do 1:5</t>
  </si>
  <si>
    <t>1182342682</t>
  </si>
  <si>
    <t>"dle zeleně"2,8</t>
  </si>
  <si>
    <t>"ostrůvek na ZÚ vlevo"20,0</t>
  </si>
  <si>
    <t>32</t>
  </si>
  <si>
    <t>10364100</t>
  </si>
  <si>
    <t>zemina pro terénní úpravy - tříděná</t>
  </si>
  <si>
    <t>2000046966</t>
  </si>
  <si>
    <t>22,8*0,1*1,9</t>
  </si>
  <si>
    <t>33</t>
  </si>
  <si>
    <t>181351003</t>
  </si>
  <si>
    <t>Rozprostření ornice tl vrstvy do 200 mm pl do 100 m2 v rovině nebo ve svahu do 1:5 strojně</t>
  </si>
  <si>
    <t>693646616</t>
  </si>
  <si>
    <t>"dle úpravy terénu"22,8</t>
  </si>
  <si>
    <t>34</t>
  </si>
  <si>
    <t>58337403</t>
  </si>
  <si>
    <t>kamenivo dekorační (kačírek) frakce 16/32</t>
  </si>
  <si>
    <t>1743879803</t>
  </si>
  <si>
    <t>"ostrůvek" 20,0*0,1/1,9</t>
  </si>
  <si>
    <t>35</t>
  </si>
  <si>
    <t>181411131</t>
  </si>
  <si>
    <t>Založení parkového trávníku výsevem pl do 1000 m2 v rovině a ve svahu do 1:5</t>
  </si>
  <si>
    <t>-1071067854</t>
  </si>
  <si>
    <t>"dle zeleně"22,8</t>
  </si>
  <si>
    <t>36</t>
  </si>
  <si>
    <t>00572410</t>
  </si>
  <si>
    <t>osivo směs travní parková</t>
  </si>
  <si>
    <t>kg</t>
  </si>
  <si>
    <t>-1247856599</t>
  </si>
  <si>
    <t>0,00228*300*1,05</t>
  </si>
  <si>
    <t>37</t>
  </si>
  <si>
    <t>181951112</t>
  </si>
  <si>
    <t>Úprava pláně v hornině třídy těžitelnosti I skupiny 1 až 3 se zhutněním strojně</t>
  </si>
  <si>
    <t>-854467383</t>
  </si>
  <si>
    <t>"dle sanace"</t>
  </si>
  <si>
    <t>"vozovka"87,2</t>
  </si>
  <si>
    <t>"ostrůvek"20,0</t>
  </si>
  <si>
    <t>"chodníky"220,0</t>
  </si>
  <si>
    <t>"vjezdy"63,25</t>
  </si>
  <si>
    <t>"pod obrubami vozovky"0,6*(36,0+160,0)</t>
  </si>
  <si>
    <t>"záhon. obruba"</t>
  </si>
  <si>
    <t>"vlevo"(14,8+5,6+1,25)*0,3</t>
  </si>
  <si>
    <t>"vpravo"(4,2+5,9+5,0+1,0+5,05+5,2+25,3)*0,3</t>
  </si>
  <si>
    <t>38</t>
  </si>
  <si>
    <t>183101214</t>
  </si>
  <si>
    <t>Jamky pro výsadbu s výměnou 50 % půdy zeminy skupiny 1 až 4 obj přes 0,05 do 0,125 m3 v rovině a svahu do 1:5</t>
  </si>
  <si>
    <t>-319535355</t>
  </si>
  <si>
    <t>39</t>
  </si>
  <si>
    <t>R1</t>
  </si>
  <si>
    <t>Rostliny pro výsadbu na ostrůvku</t>
  </si>
  <si>
    <t>-1486181898</t>
  </si>
  <si>
    <t>40</t>
  </si>
  <si>
    <t>183211312</t>
  </si>
  <si>
    <t>Výsadba trvalek prostokořenných</t>
  </si>
  <si>
    <t>814766160</t>
  </si>
  <si>
    <t>41</t>
  </si>
  <si>
    <t>184911311</t>
  </si>
  <si>
    <t>Položení mulčovací textilie v rovině a svahu do 1:5</t>
  </si>
  <si>
    <t>684555540</t>
  </si>
  <si>
    <t>"na ostrůvek"20,0</t>
  </si>
  <si>
    <t>42</t>
  </si>
  <si>
    <t>69311190</t>
  </si>
  <si>
    <t>textilie mulčovací netkaná PP 50g/m2</t>
  </si>
  <si>
    <t>245226880</t>
  </si>
  <si>
    <t>20,0*1,05</t>
  </si>
  <si>
    <t>43</t>
  </si>
  <si>
    <t>185851121</t>
  </si>
  <si>
    <t>Dovoz vody pro zálivku rostlin za vzdálenost do 1000 m</t>
  </si>
  <si>
    <t>226830039</t>
  </si>
  <si>
    <t>"zeleň+ostrůvek"66,6*0,1</t>
  </si>
  <si>
    <t>44</t>
  </si>
  <si>
    <t>185851129</t>
  </si>
  <si>
    <t>Příplatek k dovozu vody pro zálivku rostlin do 1000 m ZKD 1000 m</t>
  </si>
  <si>
    <t>1136628621</t>
  </si>
  <si>
    <t>6,66*5</t>
  </si>
  <si>
    <t>Vodorovné konstrukce</t>
  </si>
  <si>
    <t>45</t>
  </si>
  <si>
    <t>451573111</t>
  </si>
  <si>
    <t>Lože pod potrubí otevřený výkop ze štěrkopísku</t>
  </si>
  <si>
    <t>-792528995</t>
  </si>
  <si>
    <t>46</t>
  </si>
  <si>
    <t>452311131</t>
  </si>
  <si>
    <t>Podkladní desky z betonu prostého bez zvýšených nároků na prostředí tř. C 12/15 otevřený výkop</t>
  </si>
  <si>
    <t>-686138508</t>
  </si>
  <si>
    <t>"podklad z betonu-vpustě, šachty"1,4*1,4*9*0,15</t>
  </si>
  <si>
    <t>Komunikace pozemní</t>
  </si>
  <si>
    <t>47</t>
  </si>
  <si>
    <t>564851111</t>
  </si>
  <si>
    <t>Podklad ze štěrkodrtě ŠD plochy přes 100 m2 tl 150 mm</t>
  </si>
  <si>
    <t>1903437473</t>
  </si>
  <si>
    <t>"chodník"220,0</t>
  </si>
  <si>
    <t>"vjezdy"63,25*2</t>
  </si>
  <si>
    <t>48</t>
  </si>
  <si>
    <t>58344197</t>
  </si>
  <si>
    <t>štěrkodrť frakce 0/63</t>
  </si>
  <si>
    <t>607876280</t>
  </si>
  <si>
    <t>"sanace"</t>
  </si>
  <si>
    <t>"vozovka"87,2*0,5*1,9</t>
  </si>
  <si>
    <t>"chodníky"220,0*0,15*1,9</t>
  </si>
  <si>
    <t>"vjezdy"63,25*0,15*1,9</t>
  </si>
  <si>
    <t>49</t>
  </si>
  <si>
    <t>564861111</t>
  </si>
  <si>
    <t>Podklad ze štěrkodrtě ŠD plochy přes 100 m2 tl 200 mm</t>
  </si>
  <si>
    <t>-1642526692</t>
  </si>
  <si>
    <t>50</t>
  </si>
  <si>
    <t>58337302</t>
  </si>
  <si>
    <t>štěrkopísek frakce 0/16</t>
  </si>
  <si>
    <t>-499299600</t>
  </si>
  <si>
    <t>"vsakovací rýha"53,6*0,15*1,0</t>
  </si>
  <si>
    <t>"přípojky vpustí"29,4*0,15*1,0</t>
  </si>
  <si>
    <t>12,45*1,9</t>
  </si>
  <si>
    <t>51</t>
  </si>
  <si>
    <t>573211106</t>
  </si>
  <si>
    <t>Postřik živičný spojovací z asfaltu v množství 0,20 kg/m2</t>
  </si>
  <si>
    <t>-417870446</t>
  </si>
  <si>
    <t>52</t>
  </si>
  <si>
    <t>577144111</t>
  </si>
  <si>
    <t>Asfaltový beton vrstva obrusná ACO 11+ (ABS) tř. I tl 50 mm š do 3 m z nemodifikovaného asfaltu</t>
  </si>
  <si>
    <t>-1975006655</t>
  </si>
  <si>
    <t>53</t>
  </si>
  <si>
    <t>577165112</t>
  </si>
  <si>
    <t>Asfaltový beton vrstva ložní ACL 16 (ABH) tl 70 mm š do 3 m z nemodifikovaného asfaltu</t>
  </si>
  <si>
    <t>-1225881367</t>
  </si>
  <si>
    <t>54</t>
  </si>
  <si>
    <t>584121109</t>
  </si>
  <si>
    <t>Osazení silničních dílců z ŽB do lože z kameniva těženého tl 40 mm plochy do 50 m2</t>
  </si>
  <si>
    <t>-1217734162</t>
  </si>
  <si>
    <t>"dle potřeby stavby - přípojky plynu odhad"5*7,0</t>
  </si>
  <si>
    <t>55</t>
  </si>
  <si>
    <t>59381136</t>
  </si>
  <si>
    <t>panel silniční 2,00x1,00x0,15m</t>
  </si>
  <si>
    <t>-198971790</t>
  </si>
  <si>
    <t>35,0/2*1,05</t>
  </si>
  <si>
    <t>56</t>
  </si>
  <si>
    <t>591241111</t>
  </si>
  <si>
    <t>Kladení dlažby z kostek drobných z kamene na MC tl 50 mm</t>
  </si>
  <si>
    <t>-1071251878</t>
  </si>
  <si>
    <t>"zpomalovací polštáře"2*1,7*1,7+3*2,0*2,0</t>
  </si>
  <si>
    <t>57</t>
  </si>
  <si>
    <t>58381007</t>
  </si>
  <si>
    <t>kostka štípaná dlažební žula drobná 8/10</t>
  </si>
  <si>
    <t>422100527</t>
  </si>
  <si>
    <t>17,78*1,05</t>
  </si>
  <si>
    <t>58</t>
  </si>
  <si>
    <t>596211112</t>
  </si>
  <si>
    <t>Kladení zámkové dlažby komunikací pro pěší ručně tl 60 mm skupiny A pl přes 100 do 300 m2</t>
  </si>
  <si>
    <t>866505597</t>
  </si>
  <si>
    <t>"chodník dle sanace"</t>
  </si>
  <si>
    <t>"varovné pásy vlevo+vpravo"1,6+5,0</t>
  </si>
  <si>
    <t>59</t>
  </si>
  <si>
    <t>59245018</t>
  </si>
  <si>
    <t>dlažba skladebná betonová 200x100mm tl 60mm přírodní s rovnými hranami</t>
  </si>
  <si>
    <t>-1078861684</t>
  </si>
  <si>
    <t>"okolo varovných pásů"</t>
  </si>
  <si>
    <t>"vlevo"1,3+0,8</t>
  </si>
  <si>
    <t>"vpravo"1,6+1,35+1,7</t>
  </si>
  <si>
    <t>6,75*1,05</t>
  </si>
  <si>
    <t>60</t>
  </si>
  <si>
    <t>592450181</t>
  </si>
  <si>
    <t>dlažba skladebná betonová 200x100mm tl 60mm přírodní se zkosenými hranami</t>
  </si>
  <si>
    <t>2054520955</t>
  </si>
  <si>
    <t>220,0-(6,75+6,6)</t>
  </si>
  <si>
    <t>206,65*1,05</t>
  </si>
  <si>
    <t>61</t>
  </si>
  <si>
    <t>59245006</t>
  </si>
  <si>
    <t>dlažba pro nevidomé betonová 200x100mm tl 60mm barevná - červená</t>
  </si>
  <si>
    <t>474229706</t>
  </si>
  <si>
    <t>6,6*1,05</t>
  </si>
  <si>
    <t>62</t>
  </si>
  <si>
    <t>596212211</t>
  </si>
  <si>
    <t>Kladení zámkové dlažby pozemních komunikací ručně tl 80 mm skupiny A pl přes 50 do 100 m2</t>
  </si>
  <si>
    <t>792760841</t>
  </si>
  <si>
    <t>"dle sanace vjezdy"63,25</t>
  </si>
  <si>
    <t>63</t>
  </si>
  <si>
    <t>59245226</t>
  </si>
  <si>
    <t>dlažba pro nevidomé betonová 200x100mm tl 80mm barevná červená</t>
  </si>
  <si>
    <t>-1159306261</t>
  </si>
  <si>
    <t>18,55*1,05</t>
  </si>
  <si>
    <t>64</t>
  </si>
  <si>
    <t>59245005</t>
  </si>
  <si>
    <t>dlažba skladebná betonová 200x100mm tl 80mm barevná antracit</t>
  </si>
  <si>
    <t>864834541</t>
  </si>
  <si>
    <t>(63,25-18,55)*1,05</t>
  </si>
  <si>
    <t>Trubní vedení</t>
  </si>
  <si>
    <t>65</t>
  </si>
  <si>
    <t>871143202</t>
  </si>
  <si>
    <t>Položení geotextílie ve vsakovací rýze</t>
  </si>
  <si>
    <t>-1744292680</t>
  </si>
  <si>
    <t>"vsakovací rýha"53,6*2,4</t>
  </si>
  <si>
    <t>66</t>
  </si>
  <si>
    <t>69311068</t>
  </si>
  <si>
    <t>geotextilie netkaná separační, ochranná, filtrační, drenážní PP 300g/m2</t>
  </si>
  <si>
    <t>90412361</t>
  </si>
  <si>
    <t>"vsakovací rýha"128,64*1,05</t>
  </si>
  <si>
    <t>67</t>
  </si>
  <si>
    <t>871313123</t>
  </si>
  <si>
    <t>Montáž kanalizačního potrubí hladkého plnostěnného SN 12 z PVC-U DN 160</t>
  </si>
  <si>
    <t>316822909</t>
  </si>
  <si>
    <t>"přípojky vpustí"2,6+2,3+2,0+2,5</t>
  </si>
  <si>
    <t>68</t>
  </si>
  <si>
    <t>28612001</t>
  </si>
  <si>
    <t>trubka kanalizační PVC plnostěnná třívrstvá DN 160x1000mm SN12</t>
  </si>
  <si>
    <t>773527093</t>
  </si>
  <si>
    <t>"přípojky vpustí"9,4*1,05</t>
  </si>
  <si>
    <t>69</t>
  </si>
  <si>
    <t>871353123</t>
  </si>
  <si>
    <t>Montáž kanalizačního potrubí hladkého plnostěnného SN 12 z PVC-U DN 200</t>
  </si>
  <si>
    <t>-870016718</t>
  </si>
  <si>
    <t>"přípojky vpustí UV1"20,0</t>
  </si>
  <si>
    <t>70</t>
  </si>
  <si>
    <t>28612007</t>
  </si>
  <si>
    <t>trubka kanalizační PVC plnostěnná třívrstvá DN 200x1000mm SN12</t>
  </si>
  <si>
    <t>-2007100975</t>
  </si>
  <si>
    <t>71</t>
  </si>
  <si>
    <t>871360420</t>
  </si>
  <si>
    <t>Montáž kanalizačního potrubí korugovaného SN 12 z polypropylenu DN 250</t>
  </si>
  <si>
    <t>-866144043</t>
  </si>
  <si>
    <t>72</t>
  </si>
  <si>
    <t>28613229</t>
  </si>
  <si>
    <t>trubka drenážní korugovaná PP SN 16 perforace 220° pro liniové stavby DN 250</t>
  </si>
  <si>
    <t>1270330867</t>
  </si>
  <si>
    <t>73</t>
  </si>
  <si>
    <t>28612010</t>
  </si>
  <si>
    <t>trubka kanalizační PVC plnostěnná třívrstvá DN 250x1000mm SN12</t>
  </si>
  <si>
    <t>-1625695576</t>
  </si>
  <si>
    <t>"v místě přípojek plynu"3,0*2,0*1,05</t>
  </si>
  <si>
    <t>74</t>
  </si>
  <si>
    <t>877350410</t>
  </si>
  <si>
    <t>Montáž kolen na kanalizačním potrubí z PP trub korugovaných DN 200</t>
  </si>
  <si>
    <t>-267717565</t>
  </si>
  <si>
    <t>"odhad"2*4</t>
  </si>
  <si>
    <t>75</t>
  </si>
  <si>
    <t>28617339</t>
  </si>
  <si>
    <t>koleno kanalizace PP korugované DN 200x45°</t>
  </si>
  <si>
    <t>-754259672</t>
  </si>
  <si>
    <t>76</t>
  </si>
  <si>
    <t>877350420</t>
  </si>
  <si>
    <t>Montáž odboček na kanalizačním potrubí z PP trub korugovaných DN 200</t>
  </si>
  <si>
    <t>717240207</t>
  </si>
  <si>
    <t>77</t>
  </si>
  <si>
    <t>28611393</t>
  </si>
  <si>
    <t>odbočka kanalizační plastová s hrdlem KG 200/110/45°</t>
  </si>
  <si>
    <t>939659046</t>
  </si>
  <si>
    <t>78</t>
  </si>
  <si>
    <t>890211811</t>
  </si>
  <si>
    <t>Bourání šachet z prostého betonu ručně obestavěného prostoru do 1,5 m3</t>
  </si>
  <si>
    <t>478940584</t>
  </si>
  <si>
    <t>"ul. vpusti-bude posouzeno během stavby" 2</t>
  </si>
  <si>
    <t>79</t>
  </si>
  <si>
    <t>894411121</t>
  </si>
  <si>
    <t>Zřízení šachet kanalizačních z betonových dílců na potrubí DN přes 200 do 300 dno beton tř. C 25/30</t>
  </si>
  <si>
    <t>1314927295</t>
  </si>
  <si>
    <t>"revizní šachty vsakovacího potrubí"4</t>
  </si>
  <si>
    <t>80</t>
  </si>
  <si>
    <t>R2</t>
  </si>
  <si>
    <t>Kompletní šachta kanalizační DN 1000 vč. rámu a litinového poklopu, tř. zatížení D400 s odvětráváním poklopem</t>
  </si>
  <si>
    <t>-1858714432</t>
  </si>
  <si>
    <t>81</t>
  </si>
  <si>
    <t>895941301</t>
  </si>
  <si>
    <t>Osazení vpusti  odtokové š. 0,29 dno s výtokem</t>
  </si>
  <si>
    <t>-172504681</t>
  </si>
  <si>
    <t>82</t>
  </si>
  <si>
    <t>59223102</t>
  </si>
  <si>
    <t xml:space="preserve">Vpusť odtoková včetně kalového koše a adaptéru pro napojení na žlab š 290mm </t>
  </si>
  <si>
    <t>-1107101722</t>
  </si>
  <si>
    <t>83</t>
  </si>
  <si>
    <t>895941341</t>
  </si>
  <si>
    <t>Osazení vpusti uliční DN 500 z betonových dílců dno s výtokem</t>
  </si>
  <si>
    <t>-1241771655</t>
  </si>
  <si>
    <t>"nové"3</t>
  </si>
  <si>
    <t>"výměna stávajících"2</t>
  </si>
  <si>
    <t>84</t>
  </si>
  <si>
    <t>R3</t>
  </si>
  <si>
    <t>Kompletní sestava betonové vpusti s kalovým košem</t>
  </si>
  <si>
    <t>1268374562</t>
  </si>
  <si>
    <t>85</t>
  </si>
  <si>
    <t>899204112</t>
  </si>
  <si>
    <t>Osazení mříží litinových včetně rámů a košů na bahno pro třídu zatížení D400, E600</t>
  </si>
  <si>
    <t>2036553692</t>
  </si>
  <si>
    <t>86</t>
  </si>
  <si>
    <t>59224480</t>
  </si>
  <si>
    <t>mříž vtoková s rámem pro uliční vpusť 500x500, zatížení 25 tun</t>
  </si>
  <si>
    <t>-2111208381</t>
  </si>
  <si>
    <t>87</t>
  </si>
  <si>
    <t>28661789</t>
  </si>
  <si>
    <t>koš kalový ocelový pro silniční vpusť 425mm vč. madla</t>
  </si>
  <si>
    <t>456875926</t>
  </si>
  <si>
    <t>Ostatní konstrukce a práce, bourání</t>
  </si>
  <si>
    <t>88</t>
  </si>
  <si>
    <t>914111111</t>
  </si>
  <si>
    <t>Montáž svislé dopravní značky do velikosti 1 m2 objímkami na sloupek nebo konzolu</t>
  </si>
  <si>
    <t>-1825640156</t>
  </si>
  <si>
    <t>89</t>
  </si>
  <si>
    <t>40445225</t>
  </si>
  <si>
    <t>sloupek pro dopravní značku Zn D 60mm v 3,5m</t>
  </si>
  <si>
    <t>-107196074</t>
  </si>
  <si>
    <t>90</t>
  </si>
  <si>
    <t>40445240</t>
  </si>
  <si>
    <t>patka pro sloupek Al D 60mm</t>
  </si>
  <si>
    <t>224765536</t>
  </si>
  <si>
    <t>91</t>
  </si>
  <si>
    <t>40445256</t>
  </si>
  <si>
    <t>svorka upínací na sloupek dopravní značky D 60mm</t>
  </si>
  <si>
    <t>-1641766709</t>
  </si>
  <si>
    <t>92</t>
  </si>
  <si>
    <t>40445253</t>
  </si>
  <si>
    <t>víčko plastové na sloupek D 60mm</t>
  </si>
  <si>
    <t>1140226531</t>
  </si>
  <si>
    <t>93</t>
  </si>
  <si>
    <t>40445608</t>
  </si>
  <si>
    <t>značky upravující přednost P1, P4 700mm</t>
  </si>
  <si>
    <t>-628985362</t>
  </si>
  <si>
    <t>"značka P4"1</t>
  </si>
  <si>
    <t>94</t>
  </si>
  <si>
    <t>40445651</t>
  </si>
  <si>
    <t>informativní značky zónové IZ1, IZ2, IZ8 500x500mm</t>
  </si>
  <si>
    <t>1654193651</t>
  </si>
  <si>
    <t>"2xIZ8a, 2xIZ8b"4</t>
  </si>
  <si>
    <t>95</t>
  </si>
  <si>
    <t>915491211</t>
  </si>
  <si>
    <t>Osazení vodícího proužku z betonových desek do betonového lože tl do 100 mm š proužku 250 mm</t>
  </si>
  <si>
    <t>832900569</t>
  </si>
  <si>
    <t>"vlevo"36,0</t>
  </si>
  <si>
    <t>"vpravo"160,0</t>
  </si>
  <si>
    <t>96</t>
  </si>
  <si>
    <t>59218002</t>
  </si>
  <si>
    <t>krajník betonový silniční 500x250x100mm</t>
  </si>
  <si>
    <t>100351514</t>
  </si>
  <si>
    <t>196,0*1,05</t>
  </si>
  <si>
    <t>97</t>
  </si>
  <si>
    <t>916131211</t>
  </si>
  <si>
    <t>Osazení silničního obrubníku betonového stojatého bez boční opěry do lože z kameniva těženého</t>
  </si>
  <si>
    <t>-124344917</t>
  </si>
  <si>
    <t>"vpravo"160,00</t>
  </si>
  <si>
    <t>98</t>
  </si>
  <si>
    <t>59217030</t>
  </si>
  <si>
    <t>obrubník silniční betonový přechodový 1000x150x150-250mm</t>
  </si>
  <si>
    <t>471172697</t>
  </si>
  <si>
    <t>"vlevo"4,0</t>
  </si>
  <si>
    <t>"vpravo"16,0</t>
  </si>
  <si>
    <t>99</t>
  </si>
  <si>
    <t>59217029</t>
  </si>
  <si>
    <t>obrubník silniční betonový nájezdový 1000x150x150mm</t>
  </si>
  <si>
    <t>-734416258</t>
  </si>
  <si>
    <t>"vlevo"3,7+10,4</t>
  </si>
  <si>
    <t>"vpravo"3,3+4,15+5,6+5,0+5,15+5,2+2,0+9,15</t>
  </si>
  <si>
    <t>53,65*1,05</t>
  </si>
  <si>
    <t>100</t>
  </si>
  <si>
    <t>59217031</t>
  </si>
  <si>
    <t>obrubník silniční betonový 1000x150x250mm</t>
  </si>
  <si>
    <t>-1288878059</t>
  </si>
  <si>
    <t>196,0-(20,0+53,65)</t>
  </si>
  <si>
    <t>122,35*1,05</t>
  </si>
  <si>
    <t>101</t>
  </si>
  <si>
    <t>916231213</t>
  </si>
  <si>
    <t>Osazení chodníkového obrubníku betonového stojatého s boční opěrou do lože z betonu prostého</t>
  </si>
  <si>
    <t>-297291016</t>
  </si>
  <si>
    <t>"vlevo"14,8+5,6+1,25</t>
  </si>
  <si>
    <t>"vpravo"4,2+5,9+1,0+5,0+5,05+5,2+25,3</t>
  </si>
  <si>
    <t>102</t>
  </si>
  <si>
    <t>59217018</t>
  </si>
  <si>
    <t>obrubník betonový chodníkový 1000x80x200mm</t>
  </si>
  <si>
    <t>-1637738113</t>
  </si>
  <si>
    <t>73,3*1,05</t>
  </si>
  <si>
    <t>103</t>
  </si>
  <si>
    <t>916991121</t>
  </si>
  <si>
    <t>Lože pod obrubníky, krajníky nebo obruby z dlažebních kostek z betonu prostého</t>
  </si>
  <si>
    <t>-220092343</t>
  </si>
  <si>
    <t>"silniční obruba+V.P."0,6*0,05*(36,0+160,0)</t>
  </si>
  <si>
    <t>"záhon.obruba"0,3*0,05*73,3</t>
  </si>
  <si>
    <t>"žlab odvod."0,5*0,05*1,5</t>
  </si>
  <si>
    <t>104</t>
  </si>
  <si>
    <t>935113212</t>
  </si>
  <si>
    <t>Osazení odvodňovacího betonového žlabu s krycím roštem šířky 290 mm</t>
  </si>
  <si>
    <t>487256469</t>
  </si>
  <si>
    <t>105</t>
  </si>
  <si>
    <t>59227102</t>
  </si>
  <si>
    <t>žlab odvodňovací z polymerbetonu bez spádu dna s litinovým krytem černým s příčnými štěrbinami, pozinkovaná hrana š. 290mm, dl.1,00m</t>
  </si>
  <si>
    <t>1369178964</t>
  </si>
  <si>
    <t>106</t>
  </si>
  <si>
    <t>R5</t>
  </si>
  <si>
    <t>Litinový rošt černý s podélnými štěrbinami na žlab š. 290mm, dl. 0,50m</t>
  </si>
  <si>
    <t>415296867</t>
  </si>
  <si>
    <t>997</t>
  </si>
  <si>
    <t>Přesun sutě</t>
  </si>
  <si>
    <t>107</t>
  </si>
  <si>
    <t>997211511</t>
  </si>
  <si>
    <t>Vodorovná doprava suti po suchu na vzdálenost do 1 km</t>
  </si>
  <si>
    <t>-213537623</t>
  </si>
  <si>
    <t>"drobné kostky"0,72</t>
  </si>
  <si>
    <t>"kamenivo"27,31+52,56+38,37</t>
  </si>
  <si>
    <t>"beton"25,61+27,25+3,52</t>
  </si>
  <si>
    <t>"živice"17,34</t>
  </si>
  <si>
    <t>"frézing"10,03</t>
  </si>
  <si>
    <t>108</t>
  </si>
  <si>
    <t>997211519</t>
  </si>
  <si>
    <t>Příplatek ZKD 1 km u vodorovné dopravy suti</t>
  </si>
  <si>
    <t>1505534831</t>
  </si>
  <si>
    <t>"na skládku do 14km"202,71*13</t>
  </si>
  <si>
    <t>109</t>
  </si>
  <si>
    <t>997211521</t>
  </si>
  <si>
    <t>Vodorovná doprava vybouraných hmot po suchu na vzdálenost do 1 km</t>
  </si>
  <si>
    <t>-1487366253</t>
  </si>
  <si>
    <t>"dlaždice"1,44</t>
  </si>
  <si>
    <t>"zám. dlažba"1,95</t>
  </si>
  <si>
    <t>"V.P."7,37</t>
  </si>
  <si>
    <t>"obruby"26,98</t>
  </si>
  <si>
    <t>110</t>
  </si>
  <si>
    <t>997211529</t>
  </si>
  <si>
    <t>Příplatek ZKD 1 km u vodorovné dopravy vybouraných hmot</t>
  </si>
  <si>
    <t>637360415</t>
  </si>
  <si>
    <t>"na skládku do 14km"37,74*13</t>
  </si>
  <si>
    <t>111</t>
  </si>
  <si>
    <t>997211611</t>
  </si>
  <si>
    <t>Nakládání suti na dopravní prostředky pro vodorovnou dopravu</t>
  </si>
  <si>
    <t>333919344</t>
  </si>
  <si>
    <t>202,71</t>
  </si>
  <si>
    <t>112</t>
  </si>
  <si>
    <t>997211612</t>
  </si>
  <si>
    <t>Nakládání vybouraných hmot na dopravní prostředky pro vodorovnou dopravu</t>
  </si>
  <si>
    <t>1384848406</t>
  </si>
  <si>
    <t>37,74</t>
  </si>
  <si>
    <t>113</t>
  </si>
  <si>
    <t>997221861</t>
  </si>
  <si>
    <t>Poplatek za uložení na recyklační skládce (skládkovné) stavebního odpadu z prostého betonu pod kódem 17 01 01</t>
  </si>
  <si>
    <t>-999639639</t>
  </si>
  <si>
    <t>"V.P.+obruby+šachty"7,37+26,98</t>
  </si>
  <si>
    <t>114</t>
  </si>
  <si>
    <t>997221873</t>
  </si>
  <si>
    <t>Poplatek za uložení na recyklační skládce (skládkovné) stavebního odpadu zeminy a kamení zatříděného do Katalogu odpadů pod kódem 17 05 04</t>
  </si>
  <si>
    <t>2143212061</t>
  </si>
  <si>
    <t>"drobné kostky+kamenivo"0,72+27,31+38,37+52,56</t>
  </si>
  <si>
    <t>115</t>
  </si>
  <si>
    <t>997221875</t>
  </si>
  <si>
    <t>Poplatek za uložení na recyklační skládce (skládkovné) stavebního odpadu asfaltového bez obsahu dehtu zatříděného do Katalogu odpadů pod kódem 17 03 02</t>
  </si>
  <si>
    <t>-1155429887</t>
  </si>
  <si>
    <t>"živice"17,34+10,03</t>
  </si>
  <si>
    <t>998</t>
  </si>
  <si>
    <t>Přesun hmot</t>
  </si>
  <si>
    <t>116</t>
  </si>
  <si>
    <t>998223011</t>
  </si>
  <si>
    <t>Přesun hmot pro pozemní komunikace s krytem dlážděným</t>
  </si>
  <si>
    <t>301354198</t>
  </si>
  <si>
    <t>Práce a dodávky M</t>
  </si>
  <si>
    <t>23-M</t>
  </si>
  <si>
    <t>Montáže potrubí</t>
  </si>
  <si>
    <t>117</t>
  </si>
  <si>
    <t>230202033</t>
  </si>
  <si>
    <t>Montáž chráničky plastové průměru přes 110 do 160 mm</t>
  </si>
  <si>
    <t>-1733087381</t>
  </si>
  <si>
    <t>"upřesní se během stavby - odhad"</t>
  </si>
  <si>
    <t>"tel.kabel ve vjezdech"</t>
  </si>
  <si>
    <t>"vlevo"11,0+10,2+2,0</t>
  </si>
  <si>
    <t>"vpravo"6,0+6,15+6,2</t>
  </si>
  <si>
    <t>"el.kabel ve vjezdech vpravo"5,15+6,6+6,0+6,15+6,2+5,7</t>
  </si>
  <si>
    <t>"VO"35,8+11</t>
  </si>
  <si>
    <t>118</t>
  </si>
  <si>
    <t>56245112</t>
  </si>
  <si>
    <t>žlab kabelový s víkem ze směsových plastů 100x100mm</t>
  </si>
  <si>
    <t>256</t>
  </si>
  <si>
    <t>-14829664</t>
  </si>
  <si>
    <t>124,15*1,05</t>
  </si>
  <si>
    <t>SO 101.2 - KOMUNIKACE - nezpůsobilé výdaje projektu</t>
  </si>
  <si>
    <t xml:space="preserve">    2 - Zakládání</t>
  </si>
  <si>
    <t>113107223</t>
  </si>
  <si>
    <t>Odstranění podkladu z kameniva drceného tl přes 200 do 300 mm strojně pl přes 200 m2</t>
  </si>
  <si>
    <t>-2140584460</t>
  </si>
  <si>
    <t>"v místě stáv.vozovky bez vsak.rýhy"895,5-87,2</t>
  </si>
  <si>
    <t>"1/2 vozovky po odečtení vsakovací rýhy"808,3/2</t>
  </si>
  <si>
    <t>113154263</t>
  </si>
  <si>
    <t>Frézování živičného krytu tl 50 mm pruh š přes 1 do 2 m pl přes 500 do 1000 m2 s překážkami v trase</t>
  </si>
  <si>
    <t>-1498986654</t>
  </si>
  <si>
    <t>"stávající vozovka"895,5-87,2</t>
  </si>
  <si>
    <t>"vozovka"658,8*0,5</t>
  </si>
  <si>
    <t>"vlevo"1,3*0,15</t>
  </si>
  <si>
    <t>"vlevo"(7,2+1,8+5,0)*0,15</t>
  </si>
  <si>
    <t>"drenáž"(7,2+11,5+5,8+10,15+21,17+2,9+10,9+5,3+4,76+3,97+9,4+6,09+4,19+6,78+6,76+20,15)*0,4*0,5</t>
  </si>
  <si>
    <t>"vlevo"0,6*0,3*104,0</t>
  </si>
  <si>
    <t>"vodící proužek vlevo+vpravo"0,45*0,3*(32,0+8,0)</t>
  </si>
  <si>
    <t>"vlevo"0,3*0,3*(7,85+5,3+3,6+6,7)</t>
  </si>
  <si>
    <t>"odkopávky"331,7</t>
  </si>
  <si>
    <t>"rýhy"54,1</t>
  </si>
  <si>
    <t>167151101</t>
  </si>
  <si>
    <t>Nakládání výkopku z hornin třídy těžitelnosti I skupiny 1 až 3 do 100 m3</t>
  </si>
  <si>
    <t>-1137377482</t>
  </si>
  <si>
    <t>171201221</t>
  </si>
  <si>
    <t>Poplatek za uložení na skládce (skládkovné) zeminy a kamení kód odpadu 17 05 04</t>
  </si>
  <si>
    <t>1422953052</t>
  </si>
  <si>
    <t>385,8*1,9</t>
  </si>
  <si>
    <t>406690971</t>
  </si>
  <si>
    <t>385,8</t>
  </si>
  <si>
    <t>"dle zeleně"6,6+6,9+7,4+16,0+6,9</t>
  </si>
  <si>
    <t>43,8*0,1*1,9</t>
  </si>
  <si>
    <t>"dle úpravy terénu"43,8</t>
  </si>
  <si>
    <t>"dle zeleně"43,8</t>
  </si>
  <si>
    <t>0,0043855*300*1,05</t>
  </si>
  <si>
    <t>"vozovka"658,8</t>
  </si>
  <si>
    <t>"chodníky"1,3</t>
  </si>
  <si>
    <t>"vjezdy"7,2+1,8+5,0</t>
  </si>
  <si>
    <t>"pod obrubami vozovky"0,6*104,0</t>
  </si>
  <si>
    <t>"vodící proužky na KÚ"0,45*(32,0+7,8)</t>
  </si>
  <si>
    <t>"vlevo"(7,85+5,3+3,6+6,7)*0,3</t>
  </si>
  <si>
    <t>Zakládání</t>
  </si>
  <si>
    <t>211971121</t>
  </si>
  <si>
    <t>Zřízení opláštění žeber nebo trativodů geotextilií v rýze nebo zářezu sklonu přes 1:2 š do 2,5 m</t>
  </si>
  <si>
    <t>344951145</t>
  </si>
  <si>
    <t>"drenáž"137,0*1,3</t>
  </si>
  <si>
    <t>28611225</t>
  </si>
  <si>
    <t>trubka drenážní flexibilní celoperforovaná PVC-U SN 4 DN 160 pro meliorace, dočasné nebo odlehčovací drenáže</t>
  </si>
  <si>
    <t>-1585172950</t>
  </si>
  <si>
    <t>137,0*1,05</t>
  </si>
  <si>
    <t>212752102</t>
  </si>
  <si>
    <t>Trativod z drenážních trubek korugovaných PE-HD SN 4 perforace 360° včetně lože otevřený výkop DN 150 pro liniové stavby</t>
  </si>
  <si>
    <t>625243836</t>
  </si>
  <si>
    <t>"dle hloubení rýh"137,0</t>
  </si>
  <si>
    <t>69334310</t>
  </si>
  <si>
    <t>geotextilie netkaná separační, ochranná, filtrační, drenážní PP 100g/m2</t>
  </si>
  <si>
    <t>480867405</t>
  </si>
  <si>
    <t>"vozovka"658,83</t>
  </si>
  <si>
    <t>"chodník"1,3</t>
  </si>
  <si>
    <t>"vjezdy"(7,15+1,8+5,05)*2</t>
  </si>
  <si>
    <t>328565951</t>
  </si>
  <si>
    <t>"vozovka"658,83*0,5*1,9</t>
  </si>
  <si>
    <t>"chodníky"1,3*0,15*1,9</t>
  </si>
  <si>
    <t>"vjezdy"14,0*0,15*1,9</t>
  </si>
  <si>
    <t>58344229</t>
  </si>
  <si>
    <t>štěrkodrť frakce 0/125</t>
  </si>
  <si>
    <t>620591327</t>
  </si>
  <si>
    <t>"krajnice ze ŠD na konci úpravy vlevo"15,8*0,1*1,9</t>
  </si>
  <si>
    <t>"vlevo"1,3</t>
  </si>
  <si>
    <t>1,3*1,05</t>
  </si>
  <si>
    <t>"vjezdy vlevo"14,0</t>
  </si>
  <si>
    <t>14,0*1,05</t>
  </si>
  <si>
    <t>"vlevo"104,50+31,6</t>
  </si>
  <si>
    <t>"vpravo"8,0</t>
  </si>
  <si>
    <t>144,1*1,05</t>
  </si>
  <si>
    <t>"vlevo"104,5</t>
  </si>
  <si>
    <t>"vlevo"8,0*1,05</t>
  </si>
  <si>
    <t>"vlevo"(4,4+4,1+1,2+3,8)*1,05</t>
  </si>
  <si>
    <t>104,5-(8,0+13,5)</t>
  </si>
  <si>
    <t>83,0*1,05</t>
  </si>
  <si>
    <t>"vlevo"7,85+5,3+3,6+6,7</t>
  </si>
  <si>
    <t>23,45*1,05</t>
  </si>
  <si>
    <t>"silniční obruba+V.P."0,6*0,05*104,5</t>
  </si>
  <si>
    <t>"V.P."0,45*0,05*(31,6+8,0)</t>
  </si>
  <si>
    <t>"záhon.obruba"0,3*0,05*(7,85+5,3+3,6+6,7)</t>
  </si>
  <si>
    <t>919112233</t>
  </si>
  <si>
    <t>Řezání spár pro vytvoření komůrky š 20 mm hl 40 mm pro těsnící zálivku v živičném krytu</t>
  </si>
  <si>
    <t>449571722</t>
  </si>
  <si>
    <t>"na ZÚ"17,5+1,1</t>
  </si>
  <si>
    <t>"na KÚ"4,6</t>
  </si>
  <si>
    <t>919121233</t>
  </si>
  <si>
    <t>Těsnění spár zálivkou za studena pro komůrky š 20 mm hl 40 mm bez těsnicího profilu</t>
  </si>
  <si>
    <t>1589132965</t>
  </si>
  <si>
    <t>919735111</t>
  </si>
  <si>
    <t>Řezání stávajícího živičného krytu hl do 50 mm</t>
  </si>
  <si>
    <t>-2098605346</t>
  </si>
  <si>
    <t>"kamenivo"289,89</t>
  </si>
  <si>
    <t>"beton"247,75</t>
  </si>
  <si>
    <t>"živice frézink"91,63</t>
  </si>
  <si>
    <t>-717076435</t>
  </si>
  <si>
    <t>"na skládku do 14km"629,27*13</t>
  </si>
  <si>
    <t>-2019587849</t>
  </si>
  <si>
    <t>-1389425309</t>
  </si>
  <si>
    <t>247,75</t>
  </si>
  <si>
    <t>835117601</t>
  </si>
  <si>
    <t>1433013904</t>
  </si>
  <si>
    <t>"živice"91,63</t>
  </si>
  <si>
    <t>998225111</t>
  </si>
  <si>
    <t>Přesun hmot pro pozemní komunikace s krytem z kamene, monolitickým betonovým nebo živičným</t>
  </si>
  <si>
    <t>1129676637</t>
  </si>
  <si>
    <t>Položka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</si>
</sst>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30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R5" s="20"/>
      <c r="BE5" s="19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R6" s="20"/>
      <c r="BE6" s="19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3"/>
      <c r="BS8" s="17" t="s">
        <v>6</v>
      </c>
    </row>
    <row r="9" spans="1:74" ht="14.45" customHeight="1">
      <c r="B9" s="20"/>
      <c r="AR9" s="20"/>
      <c r="BE9" s="19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3"/>
      <c r="BS11" s="17" t="s">
        <v>6</v>
      </c>
    </row>
    <row r="12" spans="1:74" ht="6.95" customHeight="1">
      <c r="B12" s="20"/>
      <c r="AR12" s="20"/>
      <c r="BE12" s="19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3"/>
      <c r="BS13" s="17" t="s">
        <v>6</v>
      </c>
    </row>
    <row r="14" spans="1:74" ht="12.75">
      <c r="B14" s="20"/>
      <c r="E14" s="198" t="s">
        <v>29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7" t="s">
        <v>27</v>
      </c>
      <c r="AN14" s="29" t="s">
        <v>29</v>
      </c>
      <c r="AR14" s="20"/>
      <c r="BE14" s="193"/>
      <c r="BS14" s="17" t="s">
        <v>6</v>
      </c>
    </row>
    <row r="15" spans="1:74" ht="6.95" customHeight="1">
      <c r="B15" s="20"/>
      <c r="AR15" s="20"/>
      <c r="BE15" s="193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3"/>
      <c r="BS16" s="17" t="s">
        <v>3</v>
      </c>
    </row>
    <row r="17" spans="2:7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193"/>
      <c r="BS17" s="17" t="s">
        <v>31</v>
      </c>
    </row>
    <row r="18" spans="2:71" ht="6.95" customHeight="1">
      <c r="B18" s="20"/>
      <c r="AR18" s="20"/>
      <c r="BE18" s="193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3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3"/>
      <c r="BS20" s="17" t="s">
        <v>31</v>
      </c>
    </row>
    <row r="21" spans="2:71" ht="6.95" customHeight="1">
      <c r="B21" s="20"/>
      <c r="AR21" s="20"/>
      <c r="BE21" s="193"/>
    </row>
    <row r="22" spans="2:71" ht="12" customHeight="1">
      <c r="B22" s="20"/>
      <c r="D22" s="27" t="s">
        <v>34</v>
      </c>
      <c r="AR22" s="20"/>
      <c r="BE22" s="193"/>
    </row>
    <row r="23" spans="2:71" ht="16.5" customHeight="1">
      <c r="B23" s="20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20"/>
      <c r="BE23" s="193"/>
    </row>
    <row r="24" spans="2:71" ht="6.95" customHeight="1">
      <c r="B24" s="20"/>
      <c r="AR24" s="20"/>
      <c r="BE24" s="19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3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1">
        <f>ROUND(AG94,2)</f>
        <v>0</v>
      </c>
      <c r="AL26" s="202"/>
      <c r="AM26" s="202"/>
      <c r="AN26" s="202"/>
      <c r="AO26" s="202"/>
      <c r="AR26" s="32"/>
      <c r="BE26" s="193"/>
    </row>
    <row r="27" spans="2:71" s="1" customFormat="1" ht="6.95" customHeight="1">
      <c r="B27" s="32"/>
      <c r="AR27" s="32"/>
      <c r="BE27" s="193"/>
    </row>
    <row r="28" spans="2:71" s="1" customFormat="1" ht="12.75">
      <c r="B28" s="32"/>
      <c r="L28" s="203" t="s">
        <v>36</v>
      </c>
      <c r="M28" s="203"/>
      <c r="N28" s="203"/>
      <c r="O28" s="203"/>
      <c r="P28" s="203"/>
      <c r="W28" s="203" t="s">
        <v>37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38</v>
      </c>
      <c r="AL28" s="203"/>
      <c r="AM28" s="203"/>
      <c r="AN28" s="203"/>
      <c r="AO28" s="203"/>
      <c r="AR28" s="32"/>
      <c r="BE28" s="193"/>
    </row>
    <row r="29" spans="2:71" s="2" customFormat="1" ht="14.45" customHeight="1">
      <c r="B29" s="36"/>
      <c r="D29" s="27" t="s">
        <v>39</v>
      </c>
      <c r="F29" s="27" t="s">
        <v>40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6"/>
      <c r="BE29" s="194"/>
    </row>
    <row r="30" spans="2:71" s="2" customFormat="1" ht="14.45" customHeight="1">
      <c r="B30" s="36"/>
      <c r="F30" s="27" t="s">
        <v>41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6"/>
      <c r="BE30" s="194"/>
    </row>
    <row r="31" spans="2:71" s="2" customFormat="1" ht="14.45" hidden="1" customHeight="1">
      <c r="B31" s="36"/>
      <c r="F31" s="27" t="s">
        <v>42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E31" s="194"/>
    </row>
    <row r="32" spans="2:71" s="2" customFormat="1" ht="14.45" hidden="1" customHeight="1">
      <c r="B32" s="36"/>
      <c r="F32" s="27" t="s">
        <v>43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E32" s="194"/>
    </row>
    <row r="33" spans="2:57" s="2" customFormat="1" ht="14.45" hidden="1" customHeight="1">
      <c r="B33" s="36"/>
      <c r="F33" s="27" t="s">
        <v>44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E33" s="194"/>
    </row>
    <row r="34" spans="2:57" s="1" customFormat="1" ht="6.95" customHeight="1">
      <c r="B34" s="32"/>
      <c r="AR34" s="32"/>
      <c r="BE34" s="193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7" t="s">
        <v>47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04-23</v>
      </c>
      <c r="AR84" s="48"/>
    </row>
    <row r="85" spans="1:91" s="4" customFormat="1" ht="36.950000000000003" customHeight="1">
      <c r="B85" s="49"/>
      <c r="C85" s="50" t="s">
        <v>16</v>
      </c>
      <c r="L85" s="211" t="str">
        <f>K6</f>
        <v>REKONSTRUKCE KOMUNIKACE K BYTOVCE V MÍSTNÍ ČÁSTI LOHENICE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Přelouč, Lohenice</v>
      </c>
      <c r="AI87" s="27" t="s">
        <v>22</v>
      </c>
      <c r="AM87" s="213" t="str">
        <f>IF(AN8= "","",AN8)</f>
        <v>28. 2. 2024</v>
      </c>
      <c r="AN87" s="21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214" t="str">
        <f>IF(E17="","",E17)</f>
        <v xml:space="preserve"> </v>
      </c>
      <c r="AN89" s="215"/>
      <c r="AO89" s="215"/>
      <c r="AP89" s="215"/>
      <c r="AR89" s="32"/>
      <c r="AS89" s="216" t="s">
        <v>55</v>
      </c>
      <c r="AT89" s="21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4" t="str">
        <f>IF(E20="","",E20)</f>
        <v>Sýkorová</v>
      </c>
      <c r="AN90" s="215"/>
      <c r="AO90" s="215"/>
      <c r="AP90" s="215"/>
      <c r="AR90" s="32"/>
      <c r="AS90" s="218"/>
      <c r="AT90" s="219"/>
      <c r="BD90" s="56"/>
    </row>
    <row r="91" spans="1:91" s="1" customFormat="1" ht="10.9" customHeight="1">
      <c r="B91" s="32"/>
      <c r="AR91" s="32"/>
      <c r="AS91" s="218"/>
      <c r="AT91" s="219"/>
      <c r="BD91" s="56"/>
    </row>
    <row r="92" spans="1:91" s="1" customFormat="1" ht="29.25" customHeight="1">
      <c r="B92" s="32"/>
      <c r="C92" s="220" t="s">
        <v>56</v>
      </c>
      <c r="D92" s="221"/>
      <c r="E92" s="221"/>
      <c r="F92" s="221"/>
      <c r="G92" s="221"/>
      <c r="H92" s="57"/>
      <c r="I92" s="222" t="s">
        <v>57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58</v>
      </c>
      <c r="AH92" s="221"/>
      <c r="AI92" s="221"/>
      <c r="AJ92" s="221"/>
      <c r="AK92" s="221"/>
      <c r="AL92" s="221"/>
      <c r="AM92" s="221"/>
      <c r="AN92" s="222" t="s">
        <v>59</v>
      </c>
      <c r="AO92" s="221"/>
      <c r="AP92" s="224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8">
        <f>ROUND(SUM(AG95:AG97),2)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24.75" customHeight="1">
      <c r="A95" s="74" t="s">
        <v>79</v>
      </c>
      <c r="B95" s="75"/>
      <c r="C95" s="76"/>
      <c r="D95" s="227" t="s">
        <v>80</v>
      </c>
      <c r="E95" s="227"/>
      <c r="F95" s="227"/>
      <c r="G95" s="227"/>
      <c r="H95" s="227"/>
      <c r="I95" s="77"/>
      <c r="J95" s="227" t="s">
        <v>81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 001 - VEDLEJŠÍ A OSTAT...'!J30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78" t="s">
        <v>82</v>
      </c>
      <c r="AR95" s="75"/>
      <c r="AS95" s="79">
        <v>0</v>
      </c>
      <c r="AT95" s="80">
        <f>ROUND(SUM(AV95:AW95),2)</f>
        <v>0</v>
      </c>
      <c r="AU95" s="81">
        <f>'SO 001 - VEDLEJŠÍ A OSTAT...'!P121</f>
        <v>0</v>
      </c>
      <c r="AV95" s="80">
        <f>'SO 001 - VEDLEJŠÍ A OSTAT...'!J33</f>
        <v>0</v>
      </c>
      <c r="AW95" s="80">
        <f>'SO 001 - VEDLEJŠÍ A OSTAT...'!J34</f>
        <v>0</v>
      </c>
      <c r="AX95" s="80">
        <f>'SO 001 - VEDLEJŠÍ A OSTAT...'!J35</f>
        <v>0</v>
      </c>
      <c r="AY95" s="80">
        <f>'SO 001 - VEDLEJŠÍ A OSTAT...'!J36</f>
        <v>0</v>
      </c>
      <c r="AZ95" s="80">
        <f>'SO 001 - VEDLEJŠÍ A OSTAT...'!F33</f>
        <v>0</v>
      </c>
      <c r="BA95" s="80">
        <f>'SO 001 - VEDLEJŠÍ A OSTAT...'!F34</f>
        <v>0</v>
      </c>
      <c r="BB95" s="80">
        <f>'SO 001 - VEDLEJŠÍ A OSTAT...'!F35</f>
        <v>0</v>
      </c>
      <c r="BC95" s="80">
        <f>'SO 001 - VEDLEJŠÍ A OSTAT...'!F36</f>
        <v>0</v>
      </c>
      <c r="BD95" s="82">
        <f>'SO 001 - VEDLEJŠÍ A OSTAT...'!F37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6" customFormat="1" ht="24.75" customHeight="1">
      <c r="A96" s="74" t="s">
        <v>79</v>
      </c>
      <c r="B96" s="75"/>
      <c r="C96" s="76"/>
      <c r="D96" s="227" t="s">
        <v>86</v>
      </c>
      <c r="E96" s="227"/>
      <c r="F96" s="227"/>
      <c r="G96" s="227"/>
      <c r="H96" s="227"/>
      <c r="I96" s="77"/>
      <c r="J96" s="227" t="s">
        <v>87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'SO 101.1 - KOMUNIKACE - z...'!J30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78" t="s">
        <v>82</v>
      </c>
      <c r="AR96" s="75"/>
      <c r="AS96" s="79">
        <v>0</v>
      </c>
      <c r="AT96" s="80">
        <f>ROUND(SUM(AV96:AW96),2)</f>
        <v>0</v>
      </c>
      <c r="AU96" s="81">
        <f>'SO 101.1 - KOMUNIKACE - z...'!P126</f>
        <v>0</v>
      </c>
      <c r="AV96" s="80">
        <f>'SO 101.1 - KOMUNIKACE - z...'!J33</f>
        <v>0</v>
      </c>
      <c r="AW96" s="80">
        <f>'SO 101.1 - KOMUNIKACE - z...'!J34</f>
        <v>0</v>
      </c>
      <c r="AX96" s="80">
        <f>'SO 101.1 - KOMUNIKACE - z...'!J35</f>
        <v>0</v>
      </c>
      <c r="AY96" s="80">
        <f>'SO 101.1 - KOMUNIKACE - z...'!J36</f>
        <v>0</v>
      </c>
      <c r="AZ96" s="80">
        <f>'SO 101.1 - KOMUNIKACE - z...'!F33</f>
        <v>0</v>
      </c>
      <c r="BA96" s="80">
        <f>'SO 101.1 - KOMUNIKACE - z...'!F34</f>
        <v>0</v>
      </c>
      <c r="BB96" s="80">
        <f>'SO 101.1 - KOMUNIKACE - z...'!F35</f>
        <v>0</v>
      </c>
      <c r="BC96" s="80">
        <f>'SO 101.1 - KOMUNIKACE - z...'!F36</f>
        <v>0</v>
      </c>
      <c r="BD96" s="82">
        <f>'SO 101.1 - KOMUNIKACE - z...'!F37</f>
        <v>0</v>
      </c>
      <c r="BT96" s="83" t="s">
        <v>83</v>
      </c>
      <c r="BV96" s="83" t="s">
        <v>77</v>
      </c>
      <c r="BW96" s="83" t="s">
        <v>88</v>
      </c>
      <c r="BX96" s="83" t="s">
        <v>4</v>
      </c>
      <c r="CL96" s="83" t="s">
        <v>1</v>
      </c>
      <c r="CM96" s="83" t="s">
        <v>85</v>
      </c>
    </row>
    <row r="97" spans="1:91" s="6" customFormat="1" ht="24.75" customHeight="1">
      <c r="A97" s="74" t="s">
        <v>79</v>
      </c>
      <c r="B97" s="75"/>
      <c r="C97" s="76"/>
      <c r="D97" s="227" t="s">
        <v>89</v>
      </c>
      <c r="E97" s="227"/>
      <c r="F97" s="227"/>
      <c r="G97" s="227"/>
      <c r="H97" s="227"/>
      <c r="I97" s="77"/>
      <c r="J97" s="227" t="s">
        <v>90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'SO 101.2 - KOMUNIKACE - n...'!J30</f>
        <v>0</v>
      </c>
      <c r="AH97" s="226"/>
      <c r="AI97" s="226"/>
      <c r="AJ97" s="226"/>
      <c r="AK97" s="226"/>
      <c r="AL97" s="226"/>
      <c r="AM97" s="226"/>
      <c r="AN97" s="225">
        <f>SUM(AG97,AT97)</f>
        <v>0</v>
      </c>
      <c r="AO97" s="226"/>
      <c r="AP97" s="226"/>
      <c r="AQ97" s="78" t="s">
        <v>82</v>
      </c>
      <c r="AR97" s="75"/>
      <c r="AS97" s="84">
        <v>0</v>
      </c>
      <c r="AT97" s="85">
        <f>ROUND(SUM(AV97:AW97),2)</f>
        <v>0</v>
      </c>
      <c r="AU97" s="86">
        <f>'SO 101.2 - KOMUNIKACE - n...'!P123</f>
        <v>0</v>
      </c>
      <c r="AV97" s="85">
        <f>'SO 101.2 - KOMUNIKACE - n...'!J33</f>
        <v>0</v>
      </c>
      <c r="AW97" s="85">
        <f>'SO 101.2 - KOMUNIKACE - n...'!J34</f>
        <v>0</v>
      </c>
      <c r="AX97" s="85">
        <f>'SO 101.2 - KOMUNIKACE - n...'!J35</f>
        <v>0</v>
      </c>
      <c r="AY97" s="85">
        <f>'SO 101.2 - KOMUNIKACE - n...'!J36</f>
        <v>0</v>
      </c>
      <c r="AZ97" s="85">
        <f>'SO 101.2 - KOMUNIKACE - n...'!F33</f>
        <v>0</v>
      </c>
      <c r="BA97" s="85">
        <f>'SO 101.2 - KOMUNIKACE - n...'!F34</f>
        <v>0</v>
      </c>
      <c r="BB97" s="85">
        <f>'SO 101.2 - KOMUNIKACE - n...'!F35</f>
        <v>0</v>
      </c>
      <c r="BC97" s="85">
        <f>'SO 101.2 - KOMUNIKACE - n...'!F36</f>
        <v>0</v>
      </c>
      <c r="BD97" s="87">
        <f>'SO 101.2 - KOMUNIKACE - n...'!F37</f>
        <v>0</v>
      </c>
      <c r="BT97" s="83" t="s">
        <v>83</v>
      </c>
      <c r="BV97" s="83" t="s">
        <v>77</v>
      </c>
      <c r="BW97" s="83" t="s">
        <v>91</v>
      </c>
      <c r="BX97" s="83" t="s">
        <v>4</v>
      </c>
      <c r="CL97" s="83" t="s">
        <v>1</v>
      </c>
      <c r="CM97" s="83" t="s">
        <v>85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VEDLEJŠÍ A OSTAT...'!C2" display="/" xr:uid="{00000000-0004-0000-0000-000000000000}"/>
    <hyperlink ref="A96" location="'SO 101.1 - KOMUNIKACE - z...'!C2" display="/" xr:uid="{00000000-0004-0000-0000-000001000000}"/>
    <hyperlink ref="A97" location="'SO 101.2 - KOMUNIKACE - 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3"/>
  <sheetViews>
    <sheetView showGridLines="0" tabSelected="1" topLeftCell="A125" workbookViewId="0">
      <selection activeCell="F142" sqref="F14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0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1" t="str">
        <f>'Rekapitulace stavby'!K6</f>
        <v>REKONSTRUKCE KOMUNIKACE K BYTOVCE V MÍSTNÍ ČÁSTI LOHENICE</v>
      </c>
      <c r="F7" s="232"/>
      <c r="G7" s="232"/>
      <c r="H7" s="232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30" customHeight="1">
      <c r="B9" s="32"/>
      <c r="E9" s="211" t="s">
        <v>94</v>
      </c>
      <c r="F9" s="233"/>
      <c r="G9" s="233"/>
      <c r="H9" s="23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28. 2. 2024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ROUND((SUM(BE121:BE142)),  2)</f>
        <v>0</v>
      </c>
      <c r="I33" s="92">
        <v>0.21</v>
      </c>
      <c r="J33" s="91">
        <f>ROUND(((SUM(BE121:BE142))*I33),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ROUND((SUM(BF121:BF142)),  2)</f>
        <v>0</v>
      </c>
      <c r="I34" s="92">
        <v>0.12</v>
      </c>
      <c r="J34" s="91">
        <f>ROUND(((SUM(BF121:BF142))*I34),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ROUND((SUM(BG121:BG142)),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ROUND((SUM(BH121:BH142)),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ROUND((SUM(BI121:BI142)),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1" t="str">
        <f>E7</f>
        <v>REKONSTRUKCE KOMUNIKACE K BYTOVCE V MÍSTNÍ ČÁSTI LOHENICE</v>
      </c>
      <c r="F85" s="232"/>
      <c r="G85" s="232"/>
      <c r="H85" s="232"/>
      <c r="L85" s="32"/>
    </row>
    <row r="86" spans="2:47" s="1" customFormat="1" ht="12" customHeight="1">
      <c r="B86" s="32"/>
      <c r="C86" s="27" t="s">
        <v>93</v>
      </c>
      <c r="L86" s="32"/>
    </row>
    <row r="87" spans="2:47" s="1" customFormat="1" ht="30" customHeight="1">
      <c r="B87" s="32"/>
      <c r="E87" s="211" t="str">
        <f>E9</f>
        <v>SO 001 - VEDLEJŠÍ A OSTATNÍ NÁKLADY - výdaje na vedlejší aktivity projektu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Přelouč, Lohenice</v>
      </c>
      <c r="I89" s="27" t="s">
        <v>22</v>
      </c>
      <c r="J89" s="52" t="str">
        <f>IF(J12="","",J12)</f>
        <v>28. 2. 2024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96</v>
      </c>
      <c r="D94" s="93"/>
      <c r="E94" s="93"/>
      <c r="F94" s="93"/>
      <c r="G94" s="93"/>
      <c r="H94" s="93"/>
      <c r="I94" s="93"/>
      <c r="J94" s="102" t="s">
        <v>97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98</v>
      </c>
      <c r="J96" s="66">
        <f>J121</f>
        <v>0</v>
      </c>
      <c r="L96" s="32"/>
      <c r="AU96" s="17" t="s">
        <v>99</v>
      </c>
    </row>
    <row r="97" spans="2:12" s="8" customFormat="1" ht="24.95" customHeight="1">
      <c r="B97" s="104"/>
      <c r="D97" s="105" t="s">
        <v>100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101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102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12" s="9" customFormat="1" ht="19.899999999999999" customHeight="1">
      <c r="B100" s="108"/>
      <c r="D100" s="109" t="s">
        <v>103</v>
      </c>
      <c r="E100" s="110"/>
      <c r="F100" s="110"/>
      <c r="G100" s="110"/>
      <c r="H100" s="110"/>
      <c r="I100" s="110"/>
      <c r="J100" s="111">
        <f>J129</f>
        <v>0</v>
      </c>
      <c r="L100" s="108"/>
    </row>
    <row r="101" spans="2:12" s="9" customFormat="1" ht="19.899999999999999" customHeight="1">
      <c r="B101" s="108"/>
      <c r="D101" s="109" t="s">
        <v>104</v>
      </c>
      <c r="E101" s="110"/>
      <c r="F101" s="110"/>
      <c r="G101" s="110"/>
      <c r="H101" s="110"/>
      <c r="I101" s="110"/>
      <c r="J101" s="111">
        <f>J137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105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1" t="str">
        <f>E7</f>
        <v>REKONSTRUKCE KOMUNIKACE K BYTOVCE V MÍSTNÍ ČÁSTI LOHENICE</v>
      </c>
      <c r="F111" s="232"/>
      <c r="G111" s="232"/>
      <c r="H111" s="232"/>
      <c r="L111" s="32"/>
    </row>
    <row r="112" spans="2:12" s="1" customFormat="1" ht="12" customHeight="1">
      <c r="B112" s="32"/>
      <c r="C112" s="27" t="s">
        <v>93</v>
      </c>
      <c r="L112" s="32"/>
    </row>
    <row r="113" spans="2:65" s="1" customFormat="1" ht="30" customHeight="1">
      <c r="B113" s="32"/>
      <c r="E113" s="211" t="str">
        <f>E9</f>
        <v>SO 001 - VEDLEJŠÍ A OSTATNÍ NÁKLADY - výdaje na vedlejší aktivity projektu</v>
      </c>
      <c r="F113" s="233"/>
      <c r="G113" s="233"/>
      <c r="H113" s="23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Přelouč, Lohenice</v>
      </c>
      <c r="I115" s="27" t="s">
        <v>22</v>
      </c>
      <c r="J115" s="52" t="str">
        <f>IF(J12="","",J12)</f>
        <v>28. 2. 2024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E15</f>
        <v xml:space="preserve"> </v>
      </c>
      <c r="I117" s="27" t="s">
        <v>30</v>
      </c>
      <c r="J117" s="30" t="str">
        <f>E21</f>
        <v xml:space="preserve"> 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Sýkorová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106</v>
      </c>
      <c r="D120" s="114" t="s">
        <v>60</v>
      </c>
      <c r="E120" s="114" t="s">
        <v>56</v>
      </c>
      <c r="F120" s="114" t="s">
        <v>57</v>
      </c>
      <c r="G120" s="114" t="s">
        <v>107</v>
      </c>
      <c r="H120" s="114" t="s">
        <v>108</v>
      </c>
      <c r="I120" s="114" t="s">
        <v>109</v>
      </c>
      <c r="J120" s="114" t="s">
        <v>97</v>
      </c>
      <c r="K120" s="115" t="s">
        <v>110</v>
      </c>
      <c r="L120" s="112"/>
      <c r="M120" s="59" t="s">
        <v>1</v>
      </c>
      <c r="N120" s="60" t="s">
        <v>39</v>
      </c>
      <c r="O120" s="60" t="s">
        <v>111</v>
      </c>
      <c r="P120" s="60" t="s">
        <v>112</v>
      </c>
      <c r="Q120" s="60" t="s">
        <v>113</v>
      </c>
      <c r="R120" s="60" t="s">
        <v>114</v>
      </c>
      <c r="S120" s="60" t="s">
        <v>115</v>
      </c>
      <c r="T120" s="61" t="s">
        <v>116</v>
      </c>
    </row>
    <row r="121" spans="2:65" s="1" customFormat="1" ht="22.9" customHeight="1">
      <c r="B121" s="32"/>
      <c r="C121" s="64" t="s">
        <v>117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99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118</v>
      </c>
      <c r="F122" s="122" t="s">
        <v>119</v>
      </c>
      <c r="I122" s="123"/>
      <c r="J122" s="124">
        <f>BK122</f>
        <v>0</v>
      </c>
      <c r="L122" s="120"/>
      <c r="M122" s="125"/>
      <c r="P122" s="126">
        <f>P123+P128+P129+P137</f>
        <v>0</v>
      </c>
      <c r="R122" s="126">
        <f>R123+R128+R129+R137</f>
        <v>0</v>
      </c>
      <c r="T122" s="127">
        <f>T123+T128+T129+T137</f>
        <v>0</v>
      </c>
      <c r="AR122" s="121" t="s">
        <v>120</v>
      </c>
      <c r="AT122" s="128" t="s">
        <v>74</v>
      </c>
      <c r="AU122" s="128" t="s">
        <v>75</v>
      </c>
      <c r="AY122" s="121" t="s">
        <v>121</v>
      </c>
      <c r="BK122" s="129">
        <f>BK123+BK128+BK129+BK137</f>
        <v>0</v>
      </c>
    </row>
    <row r="123" spans="2:65" s="11" customFormat="1" ht="22.9" customHeight="1">
      <c r="B123" s="120"/>
      <c r="D123" s="121" t="s">
        <v>74</v>
      </c>
      <c r="E123" s="130" t="s">
        <v>122</v>
      </c>
      <c r="F123" s="130" t="s">
        <v>123</v>
      </c>
      <c r="I123" s="123"/>
      <c r="J123" s="131">
        <f>BK123</f>
        <v>0</v>
      </c>
      <c r="L123" s="120"/>
      <c r="M123" s="125"/>
      <c r="P123" s="126">
        <f>SUM(P124:P127)</f>
        <v>0</v>
      </c>
      <c r="R123" s="126">
        <f>SUM(R124:R127)</f>
        <v>0</v>
      </c>
      <c r="T123" s="127">
        <f>SUM(T124:T127)</f>
        <v>0</v>
      </c>
      <c r="AR123" s="121" t="s">
        <v>120</v>
      </c>
      <c r="AT123" s="128" t="s">
        <v>74</v>
      </c>
      <c r="AU123" s="128" t="s">
        <v>83</v>
      </c>
      <c r="AY123" s="121" t="s">
        <v>121</v>
      </c>
      <c r="BK123" s="129">
        <f>SUM(BK124:BK127)</f>
        <v>0</v>
      </c>
    </row>
    <row r="124" spans="2:65" s="1" customFormat="1" ht="21.75" customHeight="1">
      <c r="B124" s="132"/>
      <c r="C124" s="133" t="s">
        <v>83</v>
      </c>
      <c r="D124" s="133" t="s">
        <v>124</v>
      </c>
      <c r="E124" s="134" t="s">
        <v>125</v>
      </c>
      <c r="F124" s="135" t="s">
        <v>126</v>
      </c>
      <c r="G124" s="136" t="s">
        <v>127</v>
      </c>
      <c r="H124" s="137">
        <v>1</v>
      </c>
      <c r="I124" s="138"/>
      <c r="J124" s="139">
        <f>ROUND(I124*H124,2)</f>
        <v>0</v>
      </c>
      <c r="K124" s="135" t="s">
        <v>1</v>
      </c>
      <c r="L124" s="32"/>
      <c r="M124" s="140" t="s">
        <v>1</v>
      </c>
      <c r="N124" s="141" t="s">
        <v>40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128</v>
      </c>
      <c r="AT124" s="144" t="s">
        <v>124</v>
      </c>
      <c r="AU124" s="144" t="s">
        <v>85</v>
      </c>
      <c r="AY124" s="17" t="s">
        <v>121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83</v>
      </c>
      <c r="BK124" s="145">
        <f>ROUND(I124*H124,2)</f>
        <v>0</v>
      </c>
      <c r="BL124" s="17" t="s">
        <v>128</v>
      </c>
      <c r="BM124" s="144" t="s">
        <v>129</v>
      </c>
    </row>
    <row r="125" spans="2:65" s="1" customFormat="1" ht="24.2" customHeight="1">
      <c r="B125" s="132"/>
      <c r="C125" s="133" t="s">
        <v>85</v>
      </c>
      <c r="D125" s="133" t="s">
        <v>124</v>
      </c>
      <c r="E125" s="134" t="s">
        <v>130</v>
      </c>
      <c r="F125" s="135" t="s">
        <v>131</v>
      </c>
      <c r="G125" s="136" t="s">
        <v>127</v>
      </c>
      <c r="H125" s="137">
        <v>1</v>
      </c>
      <c r="I125" s="138"/>
      <c r="J125" s="139">
        <f>ROUND(I125*H125,2)</f>
        <v>0</v>
      </c>
      <c r="K125" s="135" t="s">
        <v>1</v>
      </c>
      <c r="L125" s="32"/>
      <c r="M125" s="140" t="s">
        <v>1</v>
      </c>
      <c r="N125" s="141" t="s">
        <v>40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128</v>
      </c>
      <c r="AT125" s="144" t="s">
        <v>124</v>
      </c>
      <c r="AU125" s="144" t="s">
        <v>85</v>
      </c>
      <c r="AY125" s="17" t="s">
        <v>121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128</v>
      </c>
      <c r="BM125" s="144" t="s">
        <v>132</v>
      </c>
    </row>
    <row r="126" spans="2:65" s="1" customFormat="1" ht="24.2" customHeight="1">
      <c r="B126" s="132"/>
      <c r="C126" s="133" t="s">
        <v>133</v>
      </c>
      <c r="D126" s="133" t="s">
        <v>124</v>
      </c>
      <c r="E126" s="134" t="s">
        <v>134</v>
      </c>
      <c r="F126" s="135" t="s">
        <v>135</v>
      </c>
      <c r="G126" s="136" t="s">
        <v>136</v>
      </c>
      <c r="H126" s="137">
        <v>1</v>
      </c>
      <c r="I126" s="138"/>
      <c r="J126" s="139">
        <f>ROUND(I126*H126,2)</f>
        <v>0</v>
      </c>
      <c r="K126" s="135" t="s">
        <v>137</v>
      </c>
      <c r="L126" s="32"/>
      <c r="M126" s="140" t="s">
        <v>1</v>
      </c>
      <c r="N126" s="141" t="s">
        <v>40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128</v>
      </c>
      <c r="AT126" s="144" t="s">
        <v>124</v>
      </c>
      <c r="AU126" s="144" t="s">
        <v>85</v>
      </c>
      <c r="AY126" s="17" t="s">
        <v>121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128</v>
      </c>
      <c r="BM126" s="144" t="s">
        <v>138</v>
      </c>
    </row>
    <row r="127" spans="2:65" s="1" customFormat="1" ht="24.2" customHeight="1">
      <c r="B127" s="132"/>
      <c r="C127" s="133" t="s">
        <v>139</v>
      </c>
      <c r="D127" s="133" t="s">
        <v>124</v>
      </c>
      <c r="E127" s="134" t="s">
        <v>140</v>
      </c>
      <c r="F127" s="135" t="s">
        <v>141</v>
      </c>
      <c r="G127" s="136" t="s">
        <v>127</v>
      </c>
      <c r="H127" s="137">
        <v>1</v>
      </c>
      <c r="I127" s="138"/>
      <c r="J127" s="139">
        <f>ROUND(I127*H127,2)</f>
        <v>0</v>
      </c>
      <c r="K127" s="135" t="s">
        <v>1</v>
      </c>
      <c r="L127" s="32"/>
      <c r="M127" s="140" t="s">
        <v>1</v>
      </c>
      <c r="N127" s="141" t="s">
        <v>40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128</v>
      </c>
      <c r="AT127" s="144" t="s">
        <v>124</v>
      </c>
      <c r="AU127" s="144" t="s">
        <v>85</v>
      </c>
      <c r="AY127" s="17" t="s">
        <v>121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128</v>
      </c>
      <c r="BM127" s="144" t="s">
        <v>142</v>
      </c>
    </row>
    <row r="128" spans="2:65" s="11" customFormat="1" ht="22.9" customHeight="1">
      <c r="B128" s="120"/>
      <c r="D128" s="121" t="s">
        <v>74</v>
      </c>
      <c r="E128" s="130" t="s">
        <v>143</v>
      </c>
      <c r="F128" s="130" t="s">
        <v>144</v>
      </c>
      <c r="I128" s="123"/>
      <c r="J128" s="131">
        <f>BK128</f>
        <v>0</v>
      </c>
      <c r="L128" s="120"/>
      <c r="M128" s="125"/>
      <c r="P128" s="126">
        <v>0</v>
      </c>
      <c r="R128" s="126">
        <v>0</v>
      </c>
      <c r="T128" s="127">
        <v>0</v>
      </c>
      <c r="AR128" s="121" t="s">
        <v>120</v>
      </c>
      <c r="AT128" s="128" t="s">
        <v>74</v>
      </c>
      <c r="AU128" s="128" t="s">
        <v>83</v>
      </c>
      <c r="AY128" s="121" t="s">
        <v>121</v>
      </c>
      <c r="BK128" s="129">
        <v>0</v>
      </c>
    </row>
    <row r="129" spans="2:65" s="11" customFormat="1" ht="22.9" customHeight="1">
      <c r="B129" s="120"/>
      <c r="D129" s="121" t="s">
        <v>74</v>
      </c>
      <c r="E129" s="130" t="s">
        <v>145</v>
      </c>
      <c r="F129" s="130" t="s">
        <v>146</v>
      </c>
      <c r="I129" s="123"/>
      <c r="J129" s="131">
        <f>BK129</f>
        <v>0</v>
      </c>
      <c r="L129" s="120"/>
      <c r="M129" s="125"/>
      <c r="P129" s="126">
        <f>SUM(P130:P136)</f>
        <v>0</v>
      </c>
      <c r="R129" s="126">
        <f>SUM(R130:R136)</f>
        <v>0</v>
      </c>
      <c r="T129" s="127">
        <f>SUM(T130:T136)</f>
        <v>0</v>
      </c>
      <c r="AR129" s="121" t="s">
        <v>120</v>
      </c>
      <c r="AT129" s="128" t="s">
        <v>74</v>
      </c>
      <c r="AU129" s="128" t="s">
        <v>83</v>
      </c>
      <c r="AY129" s="121" t="s">
        <v>121</v>
      </c>
      <c r="BK129" s="129">
        <f>SUM(BK130:BK136)</f>
        <v>0</v>
      </c>
    </row>
    <row r="130" spans="2:65" s="1" customFormat="1" ht="16.5" customHeight="1">
      <c r="B130" s="132"/>
      <c r="C130" s="133" t="s">
        <v>120</v>
      </c>
      <c r="D130" s="133" t="s">
        <v>124</v>
      </c>
      <c r="E130" s="134" t="s">
        <v>147</v>
      </c>
      <c r="F130" s="135" t="s">
        <v>148</v>
      </c>
      <c r="G130" s="136" t="s">
        <v>127</v>
      </c>
      <c r="H130" s="137">
        <v>1</v>
      </c>
      <c r="I130" s="138"/>
      <c r="J130" s="139">
        <f t="shared" ref="J130:J136" si="0">ROUND(I130*H130,2)</f>
        <v>0</v>
      </c>
      <c r="K130" s="135" t="s">
        <v>149</v>
      </c>
      <c r="L130" s="32"/>
      <c r="M130" s="140" t="s">
        <v>1</v>
      </c>
      <c r="N130" s="141" t="s">
        <v>40</v>
      </c>
      <c r="P130" s="142">
        <f t="shared" ref="P130:P136" si="1">O130*H130</f>
        <v>0</v>
      </c>
      <c r="Q130" s="142">
        <v>0</v>
      </c>
      <c r="R130" s="142">
        <f t="shared" ref="R130:R136" si="2">Q130*H130</f>
        <v>0</v>
      </c>
      <c r="S130" s="142">
        <v>0</v>
      </c>
      <c r="T130" s="143">
        <f t="shared" ref="T130:T136" si="3">S130*H130</f>
        <v>0</v>
      </c>
      <c r="AR130" s="144" t="s">
        <v>128</v>
      </c>
      <c r="AT130" s="144" t="s">
        <v>124</v>
      </c>
      <c r="AU130" s="144" t="s">
        <v>85</v>
      </c>
      <c r="AY130" s="17" t="s">
        <v>121</v>
      </c>
      <c r="BE130" s="145">
        <f t="shared" ref="BE130:BE136" si="4">IF(N130="základní",J130,0)</f>
        <v>0</v>
      </c>
      <c r="BF130" s="145">
        <f t="shared" ref="BF130:BF136" si="5">IF(N130="snížená",J130,0)</f>
        <v>0</v>
      </c>
      <c r="BG130" s="145">
        <f t="shared" ref="BG130:BG136" si="6">IF(N130="zákl. přenesená",J130,0)</f>
        <v>0</v>
      </c>
      <c r="BH130" s="145">
        <f t="shared" ref="BH130:BH136" si="7">IF(N130="sníž. přenesená",J130,0)</f>
        <v>0</v>
      </c>
      <c r="BI130" s="145">
        <f t="shared" ref="BI130:BI136" si="8">IF(N130="nulová",J130,0)</f>
        <v>0</v>
      </c>
      <c r="BJ130" s="17" t="s">
        <v>83</v>
      </c>
      <c r="BK130" s="145">
        <f t="shared" ref="BK130:BK136" si="9">ROUND(I130*H130,2)</f>
        <v>0</v>
      </c>
      <c r="BL130" s="17" t="s">
        <v>128</v>
      </c>
      <c r="BM130" s="144" t="s">
        <v>150</v>
      </c>
    </row>
    <row r="131" spans="2:65" s="1" customFormat="1" ht="16.5" customHeight="1">
      <c r="B131" s="132"/>
      <c r="C131" s="133" t="s">
        <v>151</v>
      </c>
      <c r="D131" s="133" t="s">
        <v>124</v>
      </c>
      <c r="E131" s="134" t="s">
        <v>152</v>
      </c>
      <c r="F131" s="135" t="s">
        <v>153</v>
      </c>
      <c r="G131" s="136" t="s">
        <v>127</v>
      </c>
      <c r="H131" s="137">
        <v>1</v>
      </c>
      <c r="I131" s="138"/>
      <c r="J131" s="139">
        <f t="shared" si="0"/>
        <v>0</v>
      </c>
      <c r="K131" s="135" t="s">
        <v>149</v>
      </c>
      <c r="L131" s="32"/>
      <c r="M131" s="140" t="s">
        <v>1</v>
      </c>
      <c r="N131" s="141" t="s">
        <v>40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128</v>
      </c>
      <c r="AT131" s="144" t="s">
        <v>124</v>
      </c>
      <c r="AU131" s="144" t="s">
        <v>85</v>
      </c>
      <c r="AY131" s="17" t="s">
        <v>121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7" t="s">
        <v>83</v>
      </c>
      <c r="BK131" s="145">
        <f t="shared" si="9"/>
        <v>0</v>
      </c>
      <c r="BL131" s="17" t="s">
        <v>128</v>
      </c>
      <c r="BM131" s="144" t="s">
        <v>154</v>
      </c>
    </row>
    <row r="132" spans="2:65" s="1" customFormat="1" ht="16.5" customHeight="1">
      <c r="B132" s="132"/>
      <c r="C132" s="133" t="s">
        <v>155</v>
      </c>
      <c r="D132" s="133" t="s">
        <v>124</v>
      </c>
      <c r="E132" s="134" t="s">
        <v>156</v>
      </c>
      <c r="F132" s="135" t="s">
        <v>157</v>
      </c>
      <c r="G132" s="136" t="s">
        <v>127</v>
      </c>
      <c r="H132" s="137">
        <v>1</v>
      </c>
      <c r="I132" s="138"/>
      <c r="J132" s="139">
        <f t="shared" si="0"/>
        <v>0</v>
      </c>
      <c r="K132" s="135" t="s">
        <v>149</v>
      </c>
      <c r="L132" s="32"/>
      <c r="M132" s="140" t="s">
        <v>1</v>
      </c>
      <c r="N132" s="141" t="s">
        <v>40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128</v>
      </c>
      <c r="AT132" s="144" t="s">
        <v>124</v>
      </c>
      <c r="AU132" s="144" t="s">
        <v>85</v>
      </c>
      <c r="AY132" s="17" t="s">
        <v>121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7" t="s">
        <v>83</v>
      </c>
      <c r="BK132" s="145">
        <f t="shared" si="9"/>
        <v>0</v>
      </c>
      <c r="BL132" s="17" t="s">
        <v>128</v>
      </c>
      <c r="BM132" s="144" t="s">
        <v>158</v>
      </c>
    </row>
    <row r="133" spans="2:65" s="1" customFormat="1" ht="24.2" customHeight="1">
      <c r="B133" s="132"/>
      <c r="C133" s="133" t="s">
        <v>159</v>
      </c>
      <c r="D133" s="133" t="s">
        <v>124</v>
      </c>
      <c r="E133" s="134" t="s">
        <v>160</v>
      </c>
      <c r="F133" s="135" t="s">
        <v>161</v>
      </c>
      <c r="G133" s="136" t="s">
        <v>162</v>
      </c>
      <c r="H133" s="137">
        <v>1</v>
      </c>
      <c r="I133" s="138"/>
      <c r="J133" s="139">
        <f t="shared" si="0"/>
        <v>0</v>
      </c>
      <c r="K133" s="135" t="s">
        <v>149</v>
      </c>
      <c r="L133" s="32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128</v>
      </c>
      <c r="AT133" s="144" t="s">
        <v>124</v>
      </c>
      <c r="AU133" s="144" t="s">
        <v>85</v>
      </c>
      <c r="AY133" s="17" t="s">
        <v>121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7" t="s">
        <v>83</v>
      </c>
      <c r="BK133" s="145">
        <f t="shared" si="9"/>
        <v>0</v>
      </c>
      <c r="BL133" s="17" t="s">
        <v>128</v>
      </c>
      <c r="BM133" s="144" t="s">
        <v>163</v>
      </c>
    </row>
    <row r="134" spans="2:65" s="1" customFormat="1" ht="66.75" customHeight="1">
      <c r="B134" s="132"/>
      <c r="C134" s="133" t="s">
        <v>164</v>
      </c>
      <c r="D134" s="133" t="s">
        <v>124</v>
      </c>
      <c r="E134" s="134" t="s">
        <v>165</v>
      </c>
      <c r="F134" s="135" t="s">
        <v>166</v>
      </c>
      <c r="G134" s="136" t="s">
        <v>127</v>
      </c>
      <c r="H134" s="137">
        <v>1</v>
      </c>
      <c r="I134" s="138"/>
      <c r="J134" s="139">
        <f t="shared" si="0"/>
        <v>0</v>
      </c>
      <c r="K134" s="135" t="s">
        <v>1</v>
      </c>
      <c r="L134" s="32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128</v>
      </c>
      <c r="AT134" s="144" t="s">
        <v>124</v>
      </c>
      <c r="AU134" s="144" t="s">
        <v>85</v>
      </c>
      <c r="AY134" s="17" t="s">
        <v>121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7" t="s">
        <v>83</v>
      </c>
      <c r="BK134" s="145">
        <f t="shared" si="9"/>
        <v>0</v>
      </c>
      <c r="BL134" s="17" t="s">
        <v>128</v>
      </c>
      <c r="BM134" s="144" t="s">
        <v>167</v>
      </c>
    </row>
    <row r="135" spans="2:65" s="1" customFormat="1" ht="16.5" customHeight="1">
      <c r="B135" s="132"/>
      <c r="C135" s="133" t="s">
        <v>168</v>
      </c>
      <c r="D135" s="133" t="s">
        <v>124</v>
      </c>
      <c r="E135" s="134" t="s">
        <v>169</v>
      </c>
      <c r="F135" s="135" t="s">
        <v>170</v>
      </c>
      <c r="G135" s="136" t="s">
        <v>127</v>
      </c>
      <c r="H135" s="137">
        <v>1</v>
      </c>
      <c r="I135" s="138"/>
      <c r="J135" s="139">
        <f t="shared" si="0"/>
        <v>0</v>
      </c>
      <c r="K135" s="135" t="s">
        <v>1</v>
      </c>
      <c r="L135" s="32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128</v>
      </c>
      <c r="AT135" s="144" t="s">
        <v>124</v>
      </c>
      <c r="AU135" s="144" t="s">
        <v>85</v>
      </c>
      <c r="AY135" s="17" t="s">
        <v>121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7" t="s">
        <v>83</v>
      </c>
      <c r="BK135" s="145">
        <f t="shared" si="9"/>
        <v>0</v>
      </c>
      <c r="BL135" s="17" t="s">
        <v>128</v>
      </c>
      <c r="BM135" s="144" t="s">
        <v>171</v>
      </c>
    </row>
    <row r="136" spans="2:65" s="1" customFormat="1" ht="16.5" customHeight="1">
      <c r="B136" s="132"/>
      <c r="C136" s="133" t="s">
        <v>172</v>
      </c>
      <c r="D136" s="133" t="s">
        <v>124</v>
      </c>
      <c r="E136" s="134" t="s">
        <v>173</v>
      </c>
      <c r="F136" s="135" t="s">
        <v>174</v>
      </c>
      <c r="G136" s="136" t="s">
        <v>162</v>
      </c>
      <c r="H136" s="137">
        <v>1</v>
      </c>
      <c r="I136" s="138"/>
      <c r="J136" s="139">
        <f t="shared" si="0"/>
        <v>0</v>
      </c>
      <c r="K136" s="135" t="s">
        <v>149</v>
      </c>
      <c r="L136" s="32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128</v>
      </c>
      <c r="AT136" s="144" t="s">
        <v>124</v>
      </c>
      <c r="AU136" s="144" t="s">
        <v>85</v>
      </c>
      <c r="AY136" s="17" t="s">
        <v>121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7" t="s">
        <v>83</v>
      </c>
      <c r="BK136" s="145">
        <f t="shared" si="9"/>
        <v>0</v>
      </c>
      <c r="BL136" s="17" t="s">
        <v>128</v>
      </c>
      <c r="BM136" s="144" t="s">
        <v>175</v>
      </c>
    </row>
    <row r="137" spans="2:65" s="11" customFormat="1" ht="22.9" customHeight="1">
      <c r="B137" s="120"/>
      <c r="D137" s="121" t="s">
        <v>74</v>
      </c>
      <c r="E137" s="130" t="s">
        <v>176</v>
      </c>
      <c r="F137" s="130" t="s">
        <v>177</v>
      </c>
      <c r="I137" s="123"/>
      <c r="J137" s="131">
        <f>BK137</f>
        <v>0</v>
      </c>
      <c r="L137" s="120"/>
      <c r="M137" s="125"/>
      <c r="P137" s="126">
        <f>SUM(P138:P142)</f>
        <v>0</v>
      </c>
      <c r="R137" s="126">
        <f>SUM(R138:R142)</f>
        <v>0</v>
      </c>
      <c r="T137" s="127">
        <f>SUM(T138:T142)</f>
        <v>0</v>
      </c>
      <c r="AR137" s="121" t="s">
        <v>120</v>
      </c>
      <c r="AT137" s="128" t="s">
        <v>74</v>
      </c>
      <c r="AU137" s="128" t="s">
        <v>83</v>
      </c>
      <c r="AY137" s="121" t="s">
        <v>121</v>
      </c>
      <c r="BK137" s="129">
        <f>SUM(BK138:BK142)</f>
        <v>0</v>
      </c>
    </row>
    <row r="138" spans="2:65" s="1" customFormat="1" ht="16.5" customHeight="1">
      <c r="B138" s="132"/>
      <c r="C138" s="133" t="s">
        <v>8</v>
      </c>
      <c r="D138" s="133" t="s">
        <v>124</v>
      </c>
      <c r="E138" s="134"/>
      <c r="F138" s="135" t="s">
        <v>956</v>
      </c>
      <c r="G138" s="136"/>
      <c r="H138" s="137"/>
      <c r="I138" s="138"/>
      <c r="J138" s="139"/>
      <c r="K138" s="135"/>
      <c r="L138" s="32"/>
      <c r="M138" s="140" t="s">
        <v>1</v>
      </c>
      <c r="N138" s="141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128</v>
      </c>
      <c r="AT138" s="144" t="s">
        <v>124</v>
      </c>
      <c r="AU138" s="144" t="s">
        <v>85</v>
      </c>
      <c r="AY138" s="17" t="s">
        <v>121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83</v>
      </c>
      <c r="BK138" s="145">
        <f>ROUND(I138*H138,2)</f>
        <v>0</v>
      </c>
      <c r="BL138" s="17" t="s">
        <v>128</v>
      </c>
      <c r="BM138" s="144" t="s">
        <v>178</v>
      </c>
    </row>
    <row r="139" spans="2:65" s="1" customFormat="1" ht="16.5" customHeight="1">
      <c r="B139" s="132"/>
      <c r="C139" s="133" t="s">
        <v>179</v>
      </c>
      <c r="D139" s="133" t="s">
        <v>124</v>
      </c>
      <c r="E139" s="134"/>
      <c r="F139" s="135" t="s">
        <v>956</v>
      </c>
      <c r="G139" s="136"/>
      <c r="H139" s="137"/>
      <c r="I139" s="138"/>
      <c r="J139" s="139"/>
      <c r="K139" s="135"/>
      <c r="L139" s="32"/>
      <c r="M139" s="140" t="s">
        <v>1</v>
      </c>
      <c r="N139" s="141" t="s">
        <v>40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128</v>
      </c>
      <c r="AT139" s="144" t="s">
        <v>124</v>
      </c>
      <c r="AU139" s="144" t="s">
        <v>85</v>
      </c>
      <c r="AY139" s="17" t="s">
        <v>121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83</v>
      </c>
      <c r="BK139" s="145">
        <f>ROUND(I139*H139,2)</f>
        <v>0</v>
      </c>
      <c r="BL139" s="17" t="s">
        <v>128</v>
      </c>
      <c r="BM139" s="144" t="s">
        <v>180</v>
      </c>
    </row>
    <row r="140" spans="2:65" s="1" customFormat="1" ht="16.5" customHeight="1">
      <c r="B140" s="132"/>
      <c r="C140" s="133" t="s">
        <v>181</v>
      </c>
      <c r="D140" s="133" t="s">
        <v>124</v>
      </c>
      <c r="E140" s="134"/>
      <c r="F140" s="135" t="s">
        <v>956</v>
      </c>
      <c r="G140" s="136"/>
      <c r="H140" s="137"/>
      <c r="I140" s="138"/>
      <c r="J140" s="139"/>
      <c r="K140" s="135"/>
      <c r="L140" s="32"/>
      <c r="M140" s="140" t="s">
        <v>1</v>
      </c>
      <c r="N140" s="141" t="s">
        <v>40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128</v>
      </c>
      <c r="AT140" s="144" t="s">
        <v>124</v>
      </c>
      <c r="AU140" s="144" t="s">
        <v>85</v>
      </c>
      <c r="AY140" s="17" t="s">
        <v>121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83</v>
      </c>
      <c r="BK140" s="145">
        <f>ROUND(I140*H140,2)</f>
        <v>0</v>
      </c>
      <c r="BL140" s="17" t="s">
        <v>128</v>
      </c>
      <c r="BM140" s="144" t="s">
        <v>182</v>
      </c>
    </row>
    <row r="141" spans="2:65" s="1" customFormat="1" ht="16.5" customHeight="1">
      <c r="B141" s="132"/>
      <c r="C141" s="133" t="s">
        <v>183</v>
      </c>
      <c r="D141" s="133" t="s">
        <v>124</v>
      </c>
      <c r="E141" s="134"/>
      <c r="F141" s="135" t="s">
        <v>956</v>
      </c>
      <c r="G141" s="136"/>
      <c r="H141" s="137"/>
      <c r="I141" s="138"/>
      <c r="J141" s="139"/>
      <c r="K141" s="135"/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128</v>
      </c>
      <c r="AT141" s="144" t="s">
        <v>124</v>
      </c>
      <c r="AU141" s="144" t="s">
        <v>85</v>
      </c>
      <c r="AY141" s="17" t="s">
        <v>121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128</v>
      </c>
      <c r="BM141" s="144" t="s">
        <v>184</v>
      </c>
    </row>
    <row r="142" spans="2:65" s="1" customFormat="1" ht="21.75" customHeight="1">
      <c r="B142" s="132"/>
      <c r="C142" s="133" t="s">
        <v>185</v>
      </c>
      <c r="D142" s="133" t="s">
        <v>124</v>
      </c>
      <c r="E142" s="134" t="s">
        <v>186</v>
      </c>
      <c r="F142" s="135" t="s">
        <v>187</v>
      </c>
      <c r="G142" s="136" t="s">
        <v>127</v>
      </c>
      <c r="H142" s="137">
        <v>10</v>
      </c>
      <c r="I142" s="138"/>
      <c r="J142" s="139">
        <f>ROUND(I142*H142,2)</f>
        <v>0</v>
      </c>
      <c r="K142" s="135" t="s">
        <v>149</v>
      </c>
      <c r="L142" s="32"/>
      <c r="M142" s="146" t="s">
        <v>1</v>
      </c>
      <c r="N142" s="147" t="s">
        <v>40</v>
      </c>
      <c r="O142" s="148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44" t="s">
        <v>128</v>
      </c>
      <c r="AT142" s="144" t="s">
        <v>124</v>
      </c>
      <c r="AU142" s="144" t="s">
        <v>85</v>
      </c>
      <c r="AY142" s="17" t="s">
        <v>121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83</v>
      </c>
      <c r="BK142" s="145">
        <f>ROUND(I142*H142,2)</f>
        <v>0</v>
      </c>
      <c r="BL142" s="17" t="s">
        <v>128</v>
      </c>
      <c r="BM142" s="144" t="s">
        <v>188</v>
      </c>
    </row>
    <row r="143" spans="2:65" s="1" customFormat="1" ht="6.95" customHeight="1"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2"/>
    </row>
  </sheetData>
  <autoFilter ref="C120:K142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75"/>
  <sheetViews>
    <sheetView showGridLines="0" topLeftCell="A8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0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1" t="str">
        <f>'Rekapitulace stavby'!K6</f>
        <v>REKONSTRUKCE KOMUNIKACE K BYTOVCE V MÍSTNÍ ČÁSTI LOHENICE</v>
      </c>
      <c r="F7" s="232"/>
      <c r="G7" s="232"/>
      <c r="H7" s="232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30" customHeight="1">
      <c r="B9" s="32"/>
      <c r="E9" s="211" t="s">
        <v>189</v>
      </c>
      <c r="F9" s="233"/>
      <c r="G9" s="233"/>
      <c r="H9" s="23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28. 2. 2024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ROUND((SUM(BE126:BE474)),  2)</f>
        <v>0</v>
      </c>
      <c r="I33" s="92">
        <v>0.21</v>
      </c>
      <c r="J33" s="91">
        <f>ROUND(((SUM(BE126:BE474))*I33),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ROUND((SUM(BF126:BF474)),  2)</f>
        <v>0</v>
      </c>
      <c r="I34" s="92">
        <v>0.12</v>
      </c>
      <c r="J34" s="91">
        <f>ROUND(((SUM(BF126:BF474))*I34),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ROUND((SUM(BG126:BG474)),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ROUND((SUM(BH126:BH474)),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ROUND((SUM(BI126:BI474)),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1" t="str">
        <f>E7</f>
        <v>REKONSTRUKCE KOMUNIKACE K BYTOVCE V MÍSTNÍ ČÁSTI LOHENICE</v>
      </c>
      <c r="F85" s="232"/>
      <c r="G85" s="232"/>
      <c r="H85" s="232"/>
      <c r="L85" s="32"/>
    </row>
    <row r="86" spans="2:47" s="1" customFormat="1" ht="12" customHeight="1">
      <c r="B86" s="32"/>
      <c r="C86" s="27" t="s">
        <v>93</v>
      </c>
      <c r="L86" s="32"/>
    </row>
    <row r="87" spans="2:47" s="1" customFormat="1" ht="30" customHeight="1">
      <c r="B87" s="32"/>
      <c r="E87" s="211" t="str">
        <f>E9</f>
        <v>SO 101.1 - KOMUNIKACE - způsobilé výdaje na hlavní aktivity projektu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Přelouč, Lohenice</v>
      </c>
      <c r="I89" s="27" t="s">
        <v>22</v>
      </c>
      <c r="J89" s="52" t="str">
        <f>IF(J12="","",J12)</f>
        <v>28. 2. 2024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96</v>
      </c>
      <c r="D94" s="93"/>
      <c r="E94" s="93"/>
      <c r="F94" s="93"/>
      <c r="G94" s="93"/>
      <c r="H94" s="93"/>
      <c r="I94" s="93"/>
      <c r="J94" s="102" t="s">
        <v>97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98</v>
      </c>
      <c r="J96" s="66">
        <f>J126</f>
        <v>0</v>
      </c>
      <c r="L96" s="32"/>
      <c r="AU96" s="17" t="s">
        <v>99</v>
      </c>
    </row>
    <row r="97" spans="2:12" s="8" customFormat="1" ht="24.95" customHeight="1">
      <c r="B97" s="104"/>
      <c r="D97" s="105" t="s">
        <v>190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191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192</v>
      </c>
      <c r="E99" s="110"/>
      <c r="F99" s="110"/>
      <c r="G99" s="110"/>
      <c r="H99" s="110"/>
      <c r="I99" s="110"/>
      <c r="J99" s="111">
        <f>J278</f>
        <v>0</v>
      </c>
      <c r="L99" s="108"/>
    </row>
    <row r="100" spans="2:12" s="9" customFormat="1" ht="19.899999999999999" customHeight="1">
      <c r="B100" s="108"/>
      <c r="D100" s="109" t="s">
        <v>193</v>
      </c>
      <c r="E100" s="110"/>
      <c r="F100" s="110"/>
      <c r="G100" s="110"/>
      <c r="H100" s="110"/>
      <c r="I100" s="110"/>
      <c r="J100" s="111">
        <f>J282</f>
        <v>0</v>
      </c>
      <c r="L100" s="108"/>
    </row>
    <row r="101" spans="2:12" s="9" customFormat="1" ht="19.899999999999999" customHeight="1">
      <c r="B101" s="108"/>
      <c r="D101" s="109" t="s">
        <v>194</v>
      </c>
      <c r="E101" s="110"/>
      <c r="F101" s="110"/>
      <c r="G101" s="110"/>
      <c r="H101" s="110"/>
      <c r="I101" s="110"/>
      <c r="J101" s="111">
        <f>J342</f>
        <v>0</v>
      </c>
      <c r="L101" s="108"/>
    </row>
    <row r="102" spans="2:12" s="9" customFormat="1" ht="19.899999999999999" customHeight="1">
      <c r="B102" s="108"/>
      <c r="D102" s="109" t="s">
        <v>195</v>
      </c>
      <c r="E102" s="110"/>
      <c r="F102" s="110"/>
      <c r="G102" s="110"/>
      <c r="H102" s="110"/>
      <c r="I102" s="110"/>
      <c r="J102" s="111">
        <f>J379</f>
        <v>0</v>
      </c>
      <c r="L102" s="108"/>
    </row>
    <row r="103" spans="2:12" s="9" customFormat="1" ht="19.899999999999999" customHeight="1">
      <c r="B103" s="108"/>
      <c r="D103" s="109" t="s">
        <v>196</v>
      </c>
      <c r="E103" s="110"/>
      <c r="F103" s="110"/>
      <c r="G103" s="110"/>
      <c r="H103" s="110"/>
      <c r="I103" s="110"/>
      <c r="J103" s="111">
        <f>J426</f>
        <v>0</v>
      </c>
      <c r="L103" s="108"/>
    </row>
    <row r="104" spans="2:12" s="9" customFormat="1" ht="19.899999999999999" customHeight="1">
      <c r="B104" s="108"/>
      <c r="D104" s="109" t="s">
        <v>197</v>
      </c>
      <c r="E104" s="110"/>
      <c r="F104" s="110"/>
      <c r="G104" s="110"/>
      <c r="H104" s="110"/>
      <c r="I104" s="110"/>
      <c r="J104" s="111">
        <f>J461</f>
        <v>0</v>
      </c>
      <c r="L104" s="108"/>
    </row>
    <row r="105" spans="2:12" s="8" customFormat="1" ht="24.95" customHeight="1">
      <c r="B105" s="104"/>
      <c r="D105" s="105" t="s">
        <v>198</v>
      </c>
      <c r="E105" s="106"/>
      <c r="F105" s="106"/>
      <c r="G105" s="106"/>
      <c r="H105" s="106"/>
      <c r="I105" s="106"/>
      <c r="J105" s="107">
        <f>J463</f>
        <v>0</v>
      </c>
      <c r="L105" s="104"/>
    </row>
    <row r="106" spans="2:12" s="9" customFormat="1" ht="19.899999999999999" customHeight="1">
      <c r="B106" s="108"/>
      <c r="D106" s="109" t="s">
        <v>199</v>
      </c>
      <c r="E106" s="110"/>
      <c r="F106" s="110"/>
      <c r="G106" s="110"/>
      <c r="H106" s="110"/>
      <c r="I106" s="110"/>
      <c r="J106" s="111">
        <f>J464</f>
        <v>0</v>
      </c>
      <c r="L106" s="108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105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26.25" customHeight="1">
      <c r="B116" s="32"/>
      <c r="E116" s="231" t="str">
        <f>E7</f>
        <v>REKONSTRUKCE KOMUNIKACE K BYTOVCE V MÍSTNÍ ČÁSTI LOHENICE</v>
      </c>
      <c r="F116" s="232"/>
      <c r="G116" s="232"/>
      <c r="H116" s="232"/>
      <c r="L116" s="32"/>
    </row>
    <row r="117" spans="2:63" s="1" customFormat="1" ht="12" customHeight="1">
      <c r="B117" s="32"/>
      <c r="C117" s="27" t="s">
        <v>93</v>
      </c>
      <c r="L117" s="32"/>
    </row>
    <row r="118" spans="2:63" s="1" customFormat="1" ht="30" customHeight="1">
      <c r="B118" s="32"/>
      <c r="E118" s="211" t="str">
        <f>E9</f>
        <v>SO 101.1 - KOMUNIKACE - způsobilé výdaje na hlavní aktivity projektu</v>
      </c>
      <c r="F118" s="233"/>
      <c r="G118" s="233"/>
      <c r="H118" s="233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Přelouč, Lohenice</v>
      </c>
      <c r="I120" s="27" t="s">
        <v>22</v>
      </c>
      <c r="J120" s="52" t="str">
        <f>IF(J12="","",J12)</f>
        <v>28. 2. 2024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 xml:space="preserve"> </v>
      </c>
      <c r="I122" s="27" t="s">
        <v>30</v>
      </c>
      <c r="J122" s="30" t="str">
        <f>E21</f>
        <v xml:space="preserve"> </v>
      </c>
      <c r="L122" s="32"/>
    </row>
    <row r="123" spans="2:63" s="1" customFormat="1" ht="15.2" customHeight="1">
      <c r="B123" s="32"/>
      <c r="C123" s="27" t="s">
        <v>28</v>
      </c>
      <c r="F123" s="25" t="str">
        <f>IF(E18="","",E18)</f>
        <v>Vyplň údaj</v>
      </c>
      <c r="I123" s="27" t="s">
        <v>32</v>
      </c>
      <c r="J123" s="30" t="str">
        <f>E24</f>
        <v>Sýkorová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106</v>
      </c>
      <c r="D125" s="114" t="s">
        <v>60</v>
      </c>
      <c r="E125" s="114" t="s">
        <v>56</v>
      </c>
      <c r="F125" s="114" t="s">
        <v>57</v>
      </c>
      <c r="G125" s="114" t="s">
        <v>107</v>
      </c>
      <c r="H125" s="114" t="s">
        <v>108</v>
      </c>
      <c r="I125" s="114" t="s">
        <v>109</v>
      </c>
      <c r="J125" s="114" t="s">
        <v>97</v>
      </c>
      <c r="K125" s="115" t="s">
        <v>110</v>
      </c>
      <c r="L125" s="112"/>
      <c r="M125" s="59" t="s">
        <v>1</v>
      </c>
      <c r="N125" s="60" t="s">
        <v>39</v>
      </c>
      <c r="O125" s="60" t="s">
        <v>111</v>
      </c>
      <c r="P125" s="60" t="s">
        <v>112</v>
      </c>
      <c r="Q125" s="60" t="s">
        <v>113</v>
      </c>
      <c r="R125" s="60" t="s">
        <v>114</v>
      </c>
      <c r="S125" s="60" t="s">
        <v>115</v>
      </c>
      <c r="T125" s="61" t="s">
        <v>116</v>
      </c>
    </row>
    <row r="126" spans="2:63" s="1" customFormat="1" ht="22.9" customHeight="1">
      <c r="B126" s="32"/>
      <c r="C126" s="64" t="s">
        <v>117</v>
      </c>
      <c r="J126" s="116">
        <f>BK126</f>
        <v>0</v>
      </c>
      <c r="L126" s="32"/>
      <c r="M126" s="62"/>
      <c r="N126" s="53"/>
      <c r="O126" s="53"/>
      <c r="P126" s="117">
        <f>P127+P463</f>
        <v>0</v>
      </c>
      <c r="Q126" s="53"/>
      <c r="R126" s="117">
        <f>R127+R463</f>
        <v>495.57627398</v>
      </c>
      <c r="S126" s="53"/>
      <c r="T126" s="118">
        <f>T127+T463</f>
        <v>240.40639999999999</v>
      </c>
      <c r="AT126" s="17" t="s">
        <v>74</v>
      </c>
      <c r="AU126" s="17" t="s">
        <v>99</v>
      </c>
      <c r="BK126" s="119">
        <f>BK127+BK463</f>
        <v>0</v>
      </c>
    </row>
    <row r="127" spans="2:63" s="11" customFormat="1" ht="25.9" customHeight="1">
      <c r="B127" s="120"/>
      <c r="D127" s="121" t="s">
        <v>74</v>
      </c>
      <c r="E127" s="122" t="s">
        <v>200</v>
      </c>
      <c r="F127" s="122" t="s">
        <v>201</v>
      </c>
      <c r="I127" s="123"/>
      <c r="J127" s="124">
        <f>BK127</f>
        <v>0</v>
      </c>
      <c r="L127" s="120"/>
      <c r="M127" s="125"/>
      <c r="P127" s="126">
        <f>P128+P278+P282+P342+P379+P426+P461</f>
        <v>0</v>
      </c>
      <c r="R127" s="126">
        <f>R128+R278+R282+R342+R379+R426+R461</f>
        <v>494.85669782000002</v>
      </c>
      <c r="T127" s="127">
        <f>T128+T278+T282+T342+T379+T426+T461</f>
        <v>240.40639999999999</v>
      </c>
      <c r="AR127" s="121" t="s">
        <v>83</v>
      </c>
      <c r="AT127" s="128" t="s">
        <v>74</v>
      </c>
      <c r="AU127" s="128" t="s">
        <v>75</v>
      </c>
      <c r="AY127" s="121" t="s">
        <v>121</v>
      </c>
      <c r="BK127" s="129">
        <f>BK128+BK278+BK282+BK342+BK379+BK426+BK461</f>
        <v>0</v>
      </c>
    </row>
    <row r="128" spans="2:63" s="11" customFormat="1" ht="22.9" customHeight="1">
      <c r="B128" s="120"/>
      <c r="D128" s="121" t="s">
        <v>74</v>
      </c>
      <c r="E128" s="130" t="s">
        <v>83</v>
      </c>
      <c r="F128" s="130" t="s">
        <v>202</v>
      </c>
      <c r="I128" s="123"/>
      <c r="J128" s="131">
        <f>BK128</f>
        <v>0</v>
      </c>
      <c r="L128" s="120"/>
      <c r="M128" s="125"/>
      <c r="P128" s="126">
        <f>SUM(P129:P277)</f>
        <v>0</v>
      </c>
      <c r="R128" s="126">
        <f>SUM(R129:R277)</f>
        <v>115.69338800000001</v>
      </c>
      <c r="T128" s="127">
        <f>SUM(T129:T277)</f>
        <v>236.88639999999998</v>
      </c>
      <c r="AR128" s="121" t="s">
        <v>83</v>
      </c>
      <c r="AT128" s="128" t="s">
        <v>74</v>
      </c>
      <c r="AU128" s="128" t="s">
        <v>83</v>
      </c>
      <c r="AY128" s="121" t="s">
        <v>121</v>
      </c>
      <c r="BK128" s="129">
        <f>SUM(BK129:BK277)</f>
        <v>0</v>
      </c>
    </row>
    <row r="129" spans="2:65" s="1" customFormat="1" ht="24.2" customHeight="1">
      <c r="B129" s="132"/>
      <c r="C129" s="133" t="s">
        <v>83</v>
      </c>
      <c r="D129" s="133" t="s">
        <v>124</v>
      </c>
      <c r="E129" s="134" t="s">
        <v>203</v>
      </c>
      <c r="F129" s="135" t="s">
        <v>204</v>
      </c>
      <c r="G129" s="136" t="s">
        <v>205</v>
      </c>
      <c r="H129" s="137">
        <v>5.64</v>
      </c>
      <c r="I129" s="138"/>
      <c r="J129" s="139">
        <f>ROUND(I129*H129,2)</f>
        <v>0</v>
      </c>
      <c r="K129" s="135" t="s">
        <v>206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0.255</v>
      </c>
      <c r="T129" s="143">
        <f>S129*H129</f>
        <v>1.4381999999999999</v>
      </c>
      <c r="AR129" s="144" t="s">
        <v>139</v>
      </c>
      <c r="AT129" s="144" t="s">
        <v>124</v>
      </c>
      <c r="AU129" s="144" t="s">
        <v>85</v>
      </c>
      <c r="AY129" s="17" t="s">
        <v>121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139</v>
      </c>
      <c r="BM129" s="144" t="s">
        <v>207</v>
      </c>
    </row>
    <row r="130" spans="2:65" s="12" customFormat="1" ht="11.25">
      <c r="B130" s="151"/>
      <c r="D130" s="152" t="s">
        <v>208</v>
      </c>
      <c r="E130" s="153" t="s">
        <v>1</v>
      </c>
      <c r="F130" s="154" t="s">
        <v>209</v>
      </c>
      <c r="H130" s="153" t="s">
        <v>1</v>
      </c>
      <c r="I130" s="155"/>
      <c r="L130" s="151"/>
      <c r="M130" s="156"/>
      <c r="T130" s="157"/>
      <c r="AT130" s="153" t="s">
        <v>208</v>
      </c>
      <c r="AU130" s="153" t="s">
        <v>85</v>
      </c>
      <c r="AV130" s="12" t="s">
        <v>83</v>
      </c>
      <c r="AW130" s="12" t="s">
        <v>31</v>
      </c>
      <c r="AX130" s="12" t="s">
        <v>75</v>
      </c>
      <c r="AY130" s="153" t="s">
        <v>121</v>
      </c>
    </row>
    <row r="131" spans="2:65" s="13" customFormat="1" ht="11.25">
      <c r="B131" s="158"/>
      <c r="D131" s="152" t="s">
        <v>208</v>
      </c>
      <c r="E131" s="159" t="s">
        <v>1</v>
      </c>
      <c r="F131" s="160" t="s">
        <v>210</v>
      </c>
      <c r="H131" s="161">
        <v>1.23</v>
      </c>
      <c r="I131" s="162"/>
      <c r="L131" s="158"/>
      <c r="M131" s="163"/>
      <c r="T131" s="164"/>
      <c r="AT131" s="159" t="s">
        <v>208</v>
      </c>
      <c r="AU131" s="159" t="s">
        <v>85</v>
      </c>
      <c r="AV131" s="13" t="s">
        <v>85</v>
      </c>
      <c r="AW131" s="13" t="s">
        <v>31</v>
      </c>
      <c r="AX131" s="13" t="s">
        <v>75</v>
      </c>
      <c r="AY131" s="159" t="s">
        <v>121</v>
      </c>
    </row>
    <row r="132" spans="2:65" s="13" customFormat="1" ht="11.25">
      <c r="B132" s="158"/>
      <c r="D132" s="152" t="s">
        <v>208</v>
      </c>
      <c r="E132" s="159" t="s">
        <v>1</v>
      </c>
      <c r="F132" s="160" t="s">
        <v>211</v>
      </c>
      <c r="H132" s="161">
        <v>4.41</v>
      </c>
      <c r="I132" s="162"/>
      <c r="L132" s="158"/>
      <c r="M132" s="163"/>
      <c r="T132" s="164"/>
      <c r="AT132" s="159" t="s">
        <v>208</v>
      </c>
      <c r="AU132" s="159" t="s">
        <v>85</v>
      </c>
      <c r="AV132" s="13" t="s">
        <v>85</v>
      </c>
      <c r="AW132" s="13" t="s">
        <v>31</v>
      </c>
      <c r="AX132" s="13" t="s">
        <v>75</v>
      </c>
      <c r="AY132" s="159" t="s">
        <v>121</v>
      </c>
    </row>
    <row r="133" spans="2:65" s="14" customFormat="1" ht="11.25">
      <c r="B133" s="165"/>
      <c r="D133" s="152" t="s">
        <v>208</v>
      </c>
      <c r="E133" s="166" t="s">
        <v>1</v>
      </c>
      <c r="F133" s="167" t="s">
        <v>212</v>
      </c>
      <c r="H133" s="168">
        <v>5.6400000000000006</v>
      </c>
      <c r="I133" s="169"/>
      <c r="L133" s="165"/>
      <c r="M133" s="170"/>
      <c r="T133" s="171"/>
      <c r="AT133" s="166" t="s">
        <v>208</v>
      </c>
      <c r="AU133" s="166" t="s">
        <v>85</v>
      </c>
      <c r="AV133" s="14" t="s">
        <v>139</v>
      </c>
      <c r="AW133" s="14" t="s">
        <v>31</v>
      </c>
      <c r="AX133" s="14" t="s">
        <v>83</v>
      </c>
      <c r="AY133" s="166" t="s">
        <v>121</v>
      </c>
    </row>
    <row r="134" spans="2:65" s="1" customFormat="1" ht="24.2" customHeight="1">
      <c r="B134" s="132"/>
      <c r="C134" s="133" t="s">
        <v>85</v>
      </c>
      <c r="D134" s="133" t="s">
        <v>124</v>
      </c>
      <c r="E134" s="134" t="s">
        <v>213</v>
      </c>
      <c r="F134" s="135" t="s">
        <v>214</v>
      </c>
      <c r="G134" s="136" t="s">
        <v>205</v>
      </c>
      <c r="H134" s="137">
        <v>7.5</v>
      </c>
      <c r="I134" s="138"/>
      <c r="J134" s="139">
        <f>ROUND(I134*H134,2)</f>
        <v>0</v>
      </c>
      <c r="K134" s="135" t="s">
        <v>206</v>
      </c>
      <c r="L134" s="32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0.26</v>
      </c>
      <c r="T134" s="143">
        <f>S134*H134</f>
        <v>1.9500000000000002</v>
      </c>
      <c r="AR134" s="144" t="s">
        <v>139</v>
      </c>
      <c r="AT134" s="144" t="s">
        <v>124</v>
      </c>
      <c r="AU134" s="144" t="s">
        <v>85</v>
      </c>
      <c r="AY134" s="17" t="s">
        <v>121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139</v>
      </c>
      <c r="BM134" s="144" t="s">
        <v>215</v>
      </c>
    </row>
    <row r="135" spans="2:65" s="13" customFormat="1" ht="11.25">
      <c r="B135" s="158"/>
      <c r="D135" s="152" t="s">
        <v>208</v>
      </c>
      <c r="E135" s="159" t="s">
        <v>1</v>
      </c>
      <c r="F135" s="160" t="s">
        <v>216</v>
      </c>
      <c r="H135" s="161">
        <v>7.5</v>
      </c>
      <c r="I135" s="162"/>
      <c r="L135" s="158"/>
      <c r="M135" s="163"/>
      <c r="T135" s="164"/>
      <c r="AT135" s="159" t="s">
        <v>208</v>
      </c>
      <c r="AU135" s="159" t="s">
        <v>85</v>
      </c>
      <c r="AV135" s="13" t="s">
        <v>85</v>
      </c>
      <c r="AW135" s="13" t="s">
        <v>31</v>
      </c>
      <c r="AX135" s="13" t="s">
        <v>83</v>
      </c>
      <c r="AY135" s="159" t="s">
        <v>121</v>
      </c>
    </row>
    <row r="136" spans="2:65" s="1" customFormat="1" ht="24.2" customHeight="1">
      <c r="B136" s="132"/>
      <c r="C136" s="133" t="s">
        <v>133</v>
      </c>
      <c r="D136" s="133" t="s">
        <v>124</v>
      </c>
      <c r="E136" s="134" t="s">
        <v>217</v>
      </c>
      <c r="F136" s="135" t="s">
        <v>218</v>
      </c>
      <c r="G136" s="136" t="s">
        <v>205</v>
      </c>
      <c r="H136" s="137">
        <v>2.25</v>
      </c>
      <c r="I136" s="138"/>
      <c r="J136" s="139">
        <f>ROUND(I136*H136,2)</f>
        <v>0</v>
      </c>
      <c r="K136" s="135" t="s">
        <v>206</v>
      </c>
      <c r="L136" s="32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0.32</v>
      </c>
      <c r="T136" s="143">
        <f>S136*H136</f>
        <v>0.72</v>
      </c>
      <c r="AR136" s="144" t="s">
        <v>139</v>
      </c>
      <c r="AT136" s="144" t="s">
        <v>124</v>
      </c>
      <c r="AU136" s="144" t="s">
        <v>85</v>
      </c>
      <c r="AY136" s="17" t="s">
        <v>121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139</v>
      </c>
      <c r="BM136" s="144" t="s">
        <v>219</v>
      </c>
    </row>
    <row r="137" spans="2:65" s="13" customFormat="1" ht="22.5">
      <c r="B137" s="158"/>
      <c r="D137" s="152" t="s">
        <v>208</v>
      </c>
      <c r="E137" s="159" t="s">
        <v>1</v>
      </c>
      <c r="F137" s="160" t="s">
        <v>220</v>
      </c>
      <c r="H137" s="161">
        <v>2.25</v>
      </c>
      <c r="I137" s="162"/>
      <c r="L137" s="158"/>
      <c r="M137" s="163"/>
      <c r="T137" s="164"/>
      <c r="AT137" s="159" t="s">
        <v>208</v>
      </c>
      <c r="AU137" s="159" t="s">
        <v>85</v>
      </c>
      <c r="AV137" s="13" t="s">
        <v>85</v>
      </c>
      <c r="AW137" s="13" t="s">
        <v>31</v>
      </c>
      <c r="AX137" s="13" t="s">
        <v>83</v>
      </c>
      <c r="AY137" s="159" t="s">
        <v>121</v>
      </c>
    </row>
    <row r="138" spans="2:65" s="1" customFormat="1" ht="33" customHeight="1">
      <c r="B138" s="132"/>
      <c r="C138" s="133" t="s">
        <v>139</v>
      </c>
      <c r="D138" s="133" t="s">
        <v>124</v>
      </c>
      <c r="E138" s="134" t="s">
        <v>221</v>
      </c>
      <c r="F138" s="135" t="s">
        <v>222</v>
      </c>
      <c r="G138" s="136" t="s">
        <v>205</v>
      </c>
      <c r="H138" s="137">
        <v>94.19</v>
      </c>
      <c r="I138" s="138"/>
      <c r="J138" s="139">
        <f>ROUND(I138*H138,2)</f>
        <v>0</v>
      </c>
      <c r="K138" s="135" t="s">
        <v>149</v>
      </c>
      <c r="L138" s="32"/>
      <c r="M138" s="140" t="s">
        <v>1</v>
      </c>
      <c r="N138" s="141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0.28999999999999998</v>
      </c>
      <c r="T138" s="143">
        <f>S138*H138</f>
        <v>27.315099999999997</v>
      </c>
      <c r="AR138" s="144" t="s">
        <v>139</v>
      </c>
      <c r="AT138" s="144" t="s">
        <v>124</v>
      </c>
      <c r="AU138" s="144" t="s">
        <v>85</v>
      </c>
      <c r="AY138" s="17" t="s">
        <v>121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83</v>
      </c>
      <c r="BK138" s="145">
        <f>ROUND(I138*H138,2)</f>
        <v>0</v>
      </c>
      <c r="BL138" s="17" t="s">
        <v>139</v>
      </c>
      <c r="BM138" s="144" t="s">
        <v>223</v>
      </c>
    </row>
    <row r="139" spans="2:65" s="13" customFormat="1" ht="11.25">
      <c r="B139" s="158"/>
      <c r="D139" s="152" t="s">
        <v>208</v>
      </c>
      <c r="E139" s="159" t="s">
        <v>1</v>
      </c>
      <c r="F139" s="160" t="s">
        <v>224</v>
      </c>
      <c r="H139" s="161">
        <v>78.8</v>
      </c>
      <c r="I139" s="162"/>
      <c r="L139" s="158"/>
      <c r="M139" s="163"/>
      <c r="T139" s="164"/>
      <c r="AT139" s="159" t="s">
        <v>208</v>
      </c>
      <c r="AU139" s="159" t="s">
        <v>85</v>
      </c>
      <c r="AV139" s="13" t="s">
        <v>85</v>
      </c>
      <c r="AW139" s="13" t="s">
        <v>31</v>
      </c>
      <c r="AX139" s="13" t="s">
        <v>75</v>
      </c>
      <c r="AY139" s="159" t="s">
        <v>121</v>
      </c>
    </row>
    <row r="140" spans="2:65" s="13" customFormat="1" ht="11.25">
      <c r="B140" s="158"/>
      <c r="D140" s="152" t="s">
        <v>208</v>
      </c>
      <c r="E140" s="159" t="s">
        <v>1</v>
      </c>
      <c r="F140" s="160" t="s">
        <v>225</v>
      </c>
      <c r="H140" s="161">
        <v>7.5</v>
      </c>
      <c r="I140" s="162"/>
      <c r="L140" s="158"/>
      <c r="M140" s="163"/>
      <c r="T140" s="164"/>
      <c r="AT140" s="159" t="s">
        <v>208</v>
      </c>
      <c r="AU140" s="159" t="s">
        <v>85</v>
      </c>
      <c r="AV140" s="13" t="s">
        <v>85</v>
      </c>
      <c r="AW140" s="13" t="s">
        <v>31</v>
      </c>
      <c r="AX140" s="13" t="s">
        <v>75</v>
      </c>
      <c r="AY140" s="159" t="s">
        <v>121</v>
      </c>
    </row>
    <row r="141" spans="2:65" s="13" customFormat="1" ht="11.25">
      <c r="B141" s="158"/>
      <c r="D141" s="152" t="s">
        <v>208</v>
      </c>
      <c r="E141" s="159" t="s">
        <v>1</v>
      </c>
      <c r="F141" s="160" t="s">
        <v>226</v>
      </c>
      <c r="H141" s="161">
        <v>5.64</v>
      </c>
      <c r="I141" s="162"/>
      <c r="L141" s="158"/>
      <c r="M141" s="163"/>
      <c r="T141" s="164"/>
      <c r="AT141" s="159" t="s">
        <v>208</v>
      </c>
      <c r="AU141" s="159" t="s">
        <v>85</v>
      </c>
      <c r="AV141" s="13" t="s">
        <v>85</v>
      </c>
      <c r="AW141" s="13" t="s">
        <v>31</v>
      </c>
      <c r="AX141" s="13" t="s">
        <v>75</v>
      </c>
      <c r="AY141" s="159" t="s">
        <v>121</v>
      </c>
    </row>
    <row r="142" spans="2:65" s="13" customFormat="1" ht="11.25">
      <c r="B142" s="158"/>
      <c r="D142" s="152" t="s">
        <v>208</v>
      </c>
      <c r="E142" s="159" t="s">
        <v>1</v>
      </c>
      <c r="F142" s="160" t="s">
        <v>227</v>
      </c>
      <c r="H142" s="161">
        <v>2.25</v>
      </c>
      <c r="I142" s="162"/>
      <c r="L142" s="158"/>
      <c r="M142" s="163"/>
      <c r="T142" s="164"/>
      <c r="AT142" s="159" t="s">
        <v>208</v>
      </c>
      <c r="AU142" s="159" t="s">
        <v>85</v>
      </c>
      <c r="AV142" s="13" t="s">
        <v>85</v>
      </c>
      <c r="AW142" s="13" t="s">
        <v>31</v>
      </c>
      <c r="AX142" s="13" t="s">
        <v>75</v>
      </c>
      <c r="AY142" s="159" t="s">
        <v>121</v>
      </c>
    </row>
    <row r="143" spans="2:65" s="14" customFormat="1" ht="11.25">
      <c r="B143" s="165"/>
      <c r="D143" s="152" t="s">
        <v>208</v>
      </c>
      <c r="E143" s="166" t="s">
        <v>1</v>
      </c>
      <c r="F143" s="167" t="s">
        <v>212</v>
      </c>
      <c r="H143" s="168">
        <v>94.19</v>
      </c>
      <c r="I143" s="169"/>
      <c r="L143" s="165"/>
      <c r="M143" s="170"/>
      <c r="T143" s="171"/>
      <c r="AT143" s="166" t="s">
        <v>208</v>
      </c>
      <c r="AU143" s="166" t="s">
        <v>85</v>
      </c>
      <c r="AV143" s="14" t="s">
        <v>139</v>
      </c>
      <c r="AW143" s="14" t="s">
        <v>31</v>
      </c>
      <c r="AX143" s="14" t="s">
        <v>83</v>
      </c>
      <c r="AY143" s="166" t="s">
        <v>121</v>
      </c>
    </row>
    <row r="144" spans="2:65" s="1" customFormat="1" ht="33" customHeight="1">
      <c r="B144" s="132"/>
      <c r="C144" s="133" t="s">
        <v>120</v>
      </c>
      <c r="D144" s="133" t="s">
        <v>124</v>
      </c>
      <c r="E144" s="134" t="s">
        <v>228</v>
      </c>
      <c r="F144" s="135" t="s">
        <v>229</v>
      </c>
      <c r="G144" s="136" t="s">
        <v>205</v>
      </c>
      <c r="H144" s="137">
        <v>87.2</v>
      </c>
      <c r="I144" s="138"/>
      <c r="J144" s="139">
        <f>ROUND(I144*H144,2)</f>
        <v>0</v>
      </c>
      <c r="K144" s="135" t="s">
        <v>149</v>
      </c>
      <c r="L144" s="32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0.44</v>
      </c>
      <c r="T144" s="143">
        <f>S144*H144</f>
        <v>38.368000000000002</v>
      </c>
      <c r="AR144" s="144" t="s">
        <v>139</v>
      </c>
      <c r="AT144" s="144" t="s">
        <v>124</v>
      </c>
      <c r="AU144" s="144" t="s">
        <v>85</v>
      </c>
      <c r="AY144" s="17" t="s">
        <v>121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83</v>
      </c>
      <c r="BK144" s="145">
        <f>ROUND(I144*H144,2)</f>
        <v>0</v>
      </c>
      <c r="BL144" s="17" t="s">
        <v>139</v>
      </c>
      <c r="BM144" s="144" t="s">
        <v>230</v>
      </c>
    </row>
    <row r="145" spans="2:65" s="13" customFormat="1" ht="11.25">
      <c r="B145" s="158"/>
      <c r="D145" s="152" t="s">
        <v>208</v>
      </c>
      <c r="E145" s="159" t="s">
        <v>1</v>
      </c>
      <c r="F145" s="160" t="s">
        <v>231</v>
      </c>
      <c r="H145" s="161">
        <v>87.2</v>
      </c>
      <c r="I145" s="162"/>
      <c r="L145" s="158"/>
      <c r="M145" s="163"/>
      <c r="T145" s="164"/>
      <c r="AT145" s="159" t="s">
        <v>208</v>
      </c>
      <c r="AU145" s="159" t="s">
        <v>85</v>
      </c>
      <c r="AV145" s="13" t="s">
        <v>85</v>
      </c>
      <c r="AW145" s="13" t="s">
        <v>31</v>
      </c>
      <c r="AX145" s="13" t="s">
        <v>83</v>
      </c>
      <c r="AY145" s="159" t="s">
        <v>121</v>
      </c>
    </row>
    <row r="146" spans="2:65" s="1" customFormat="1" ht="33" customHeight="1">
      <c r="B146" s="132"/>
      <c r="C146" s="133" t="s">
        <v>151</v>
      </c>
      <c r="D146" s="133" t="s">
        <v>124</v>
      </c>
      <c r="E146" s="134" t="s">
        <v>232</v>
      </c>
      <c r="F146" s="135" t="s">
        <v>233</v>
      </c>
      <c r="G146" s="136" t="s">
        <v>205</v>
      </c>
      <c r="H146" s="137">
        <v>78.7</v>
      </c>
      <c r="I146" s="138"/>
      <c r="J146" s="139">
        <f>ROUND(I146*H146,2)</f>
        <v>0</v>
      </c>
      <c r="K146" s="135" t="s">
        <v>149</v>
      </c>
      <c r="L146" s="32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0.32500000000000001</v>
      </c>
      <c r="T146" s="143">
        <f>S146*H146</f>
        <v>25.577500000000001</v>
      </c>
      <c r="AR146" s="144" t="s">
        <v>139</v>
      </c>
      <c r="AT146" s="144" t="s">
        <v>124</v>
      </c>
      <c r="AU146" s="144" t="s">
        <v>85</v>
      </c>
      <c r="AY146" s="17" t="s">
        <v>121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83</v>
      </c>
      <c r="BK146" s="145">
        <f>ROUND(I146*H146,2)</f>
        <v>0</v>
      </c>
      <c r="BL146" s="17" t="s">
        <v>139</v>
      </c>
      <c r="BM146" s="144" t="s">
        <v>234</v>
      </c>
    </row>
    <row r="147" spans="2:65" s="13" customFormat="1" ht="11.25">
      <c r="B147" s="158"/>
      <c r="D147" s="152" t="s">
        <v>208</v>
      </c>
      <c r="E147" s="159" t="s">
        <v>1</v>
      </c>
      <c r="F147" s="160" t="s">
        <v>235</v>
      </c>
      <c r="H147" s="161">
        <v>78.7</v>
      </c>
      <c r="I147" s="162"/>
      <c r="L147" s="158"/>
      <c r="M147" s="163"/>
      <c r="T147" s="164"/>
      <c r="AT147" s="159" t="s">
        <v>208</v>
      </c>
      <c r="AU147" s="159" t="s">
        <v>85</v>
      </c>
      <c r="AV147" s="13" t="s">
        <v>85</v>
      </c>
      <c r="AW147" s="13" t="s">
        <v>31</v>
      </c>
      <c r="AX147" s="13" t="s">
        <v>83</v>
      </c>
      <c r="AY147" s="159" t="s">
        <v>121</v>
      </c>
    </row>
    <row r="148" spans="2:65" s="1" customFormat="1" ht="24.2" customHeight="1">
      <c r="B148" s="132"/>
      <c r="C148" s="133" t="s">
        <v>155</v>
      </c>
      <c r="D148" s="133" t="s">
        <v>124</v>
      </c>
      <c r="E148" s="134" t="s">
        <v>236</v>
      </c>
      <c r="F148" s="135" t="s">
        <v>237</v>
      </c>
      <c r="G148" s="136" t="s">
        <v>205</v>
      </c>
      <c r="H148" s="137">
        <v>78.8</v>
      </c>
      <c r="I148" s="138"/>
      <c r="J148" s="139">
        <f>ROUND(I148*H148,2)</f>
        <v>0</v>
      </c>
      <c r="K148" s="135" t="s">
        <v>206</v>
      </c>
      <c r="L148" s="32"/>
      <c r="M148" s="140" t="s">
        <v>1</v>
      </c>
      <c r="N148" s="141" t="s">
        <v>40</v>
      </c>
      <c r="P148" s="142">
        <f>O148*H148</f>
        <v>0</v>
      </c>
      <c r="Q148" s="142">
        <v>0</v>
      </c>
      <c r="R148" s="142">
        <f>Q148*H148</f>
        <v>0</v>
      </c>
      <c r="S148" s="142">
        <v>0.22</v>
      </c>
      <c r="T148" s="143">
        <f>S148*H148</f>
        <v>17.335999999999999</v>
      </c>
      <c r="AR148" s="144" t="s">
        <v>139</v>
      </c>
      <c r="AT148" s="144" t="s">
        <v>124</v>
      </c>
      <c r="AU148" s="144" t="s">
        <v>85</v>
      </c>
      <c r="AY148" s="17" t="s">
        <v>121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83</v>
      </c>
      <c r="BK148" s="145">
        <f>ROUND(I148*H148,2)</f>
        <v>0</v>
      </c>
      <c r="BL148" s="17" t="s">
        <v>139</v>
      </c>
      <c r="BM148" s="144" t="s">
        <v>238</v>
      </c>
    </row>
    <row r="149" spans="2:65" s="13" customFormat="1" ht="11.25">
      <c r="B149" s="158"/>
      <c r="D149" s="152" t="s">
        <v>208</v>
      </c>
      <c r="E149" s="159" t="s">
        <v>1</v>
      </c>
      <c r="F149" s="160" t="s">
        <v>239</v>
      </c>
      <c r="H149" s="161">
        <v>67.2</v>
      </c>
      <c r="I149" s="162"/>
      <c r="L149" s="158"/>
      <c r="M149" s="163"/>
      <c r="T149" s="164"/>
      <c r="AT149" s="159" t="s">
        <v>208</v>
      </c>
      <c r="AU149" s="159" t="s">
        <v>85</v>
      </c>
      <c r="AV149" s="13" t="s">
        <v>85</v>
      </c>
      <c r="AW149" s="13" t="s">
        <v>31</v>
      </c>
      <c r="AX149" s="13" t="s">
        <v>75</v>
      </c>
      <c r="AY149" s="159" t="s">
        <v>121</v>
      </c>
    </row>
    <row r="150" spans="2:65" s="13" customFormat="1" ht="11.25">
      <c r="B150" s="158"/>
      <c r="D150" s="152" t="s">
        <v>208</v>
      </c>
      <c r="E150" s="159" t="s">
        <v>1</v>
      </c>
      <c r="F150" s="160" t="s">
        <v>240</v>
      </c>
      <c r="H150" s="161">
        <v>11.6</v>
      </c>
      <c r="I150" s="162"/>
      <c r="L150" s="158"/>
      <c r="M150" s="163"/>
      <c r="T150" s="164"/>
      <c r="AT150" s="159" t="s">
        <v>208</v>
      </c>
      <c r="AU150" s="159" t="s">
        <v>85</v>
      </c>
      <c r="AV150" s="13" t="s">
        <v>85</v>
      </c>
      <c r="AW150" s="13" t="s">
        <v>31</v>
      </c>
      <c r="AX150" s="13" t="s">
        <v>75</v>
      </c>
      <c r="AY150" s="159" t="s">
        <v>121</v>
      </c>
    </row>
    <row r="151" spans="2:65" s="14" customFormat="1" ht="11.25">
      <c r="B151" s="165"/>
      <c r="D151" s="152" t="s">
        <v>208</v>
      </c>
      <c r="E151" s="166" t="s">
        <v>1</v>
      </c>
      <c r="F151" s="167" t="s">
        <v>212</v>
      </c>
      <c r="H151" s="168">
        <v>78.8</v>
      </c>
      <c r="I151" s="169"/>
      <c r="L151" s="165"/>
      <c r="M151" s="170"/>
      <c r="T151" s="171"/>
      <c r="AT151" s="166" t="s">
        <v>208</v>
      </c>
      <c r="AU151" s="166" t="s">
        <v>85</v>
      </c>
      <c r="AV151" s="14" t="s">
        <v>139</v>
      </c>
      <c r="AW151" s="14" t="s">
        <v>31</v>
      </c>
      <c r="AX151" s="14" t="s">
        <v>83</v>
      </c>
      <c r="AY151" s="166" t="s">
        <v>121</v>
      </c>
    </row>
    <row r="152" spans="2:65" s="1" customFormat="1" ht="24.2" customHeight="1">
      <c r="B152" s="132"/>
      <c r="C152" s="133" t="s">
        <v>159</v>
      </c>
      <c r="D152" s="133" t="s">
        <v>124</v>
      </c>
      <c r="E152" s="134" t="s">
        <v>241</v>
      </c>
      <c r="F152" s="135" t="s">
        <v>242</v>
      </c>
      <c r="G152" s="136" t="s">
        <v>205</v>
      </c>
      <c r="H152" s="137">
        <v>181.24</v>
      </c>
      <c r="I152" s="138"/>
      <c r="J152" s="139">
        <f>ROUND(I152*H152,2)</f>
        <v>0</v>
      </c>
      <c r="K152" s="135" t="s">
        <v>206</v>
      </c>
      <c r="L152" s="32"/>
      <c r="M152" s="140" t="s">
        <v>1</v>
      </c>
      <c r="N152" s="141" t="s">
        <v>40</v>
      </c>
      <c r="P152" s="142">
        <f>O152*H152</f>
        <v>0</v>
      </c>
      <c r="Q152" s="142">
        <v>0</v>
      </c>
      <c r="R152" s="142">
        <f>Q152*H152</f>
        <v>0</v>
      </c>
      <c r="S152" s="142">
        <v>0.28999999999999998</v>
      </c>
      <c r="T152" s="143">
        <f>S152*H152</f>
        <v>52.559599999999996</v>
      </c>
      <c r="AR152" s="144" t="s">
        <v>139</v>
      </c>
      <c r="AT152" s="144" t="s">
        <v>124</v>
      </c>
      <c r="AU152" s="144" t="s">
        <v>85</v>
      </c>
      <c r="AY152" s="17" t="s">
        <v>121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83</v>
      </c>
      <c r="BK152" s="145">
        <f>ROUND(I152*H152,2)</f>
        <v>0</v>
      </c>
      <c r="BL152" s="17" t="s">
        <v>139</v>
      </c>
      <c r="BM152" s="144" t="s">
        <v>243</v>
      </c>
    </row>
    <row r="153" spans="2:65" s="13" customFormat="1" ht="11.25">
      <c r="B153" s="158"/>
      <c r="D153" s="152" t="s">
        <v>208</v>
      </c>
      <c r="E153" s="159" t="s">
        <v>1</v>
      </c>
      <c r="F153" s="160" t="s">
        <v>244</v>
      </c>
      <c r="H153" s="161">
        <v>181.24</v>
      </c>
      <c r="I153" s="162"/>
      <c r="L153" s="158"/>
      <c r="M153" s="163"/>
      <c r="T153" s="164"/>
      <c r="AT153" s="159" t="s">
        <v>208</v>
      </c>
      <c r="AU153" s="159" t="s">
        <v>85</v>
      </c>
      <c r="AV153" s="13" t="s">
        <v>85</v>
      </c>
      <c r="AW153" s="13" t="s">
        <v>31</v>
      </c>
      <c r="AX153" s="13" t="s">
        <v>83</v>
      </c>
      <c r="AY153" s="159" t="s">
        <v>121</v>
      </c>
    </row>
    <row r="154" spans="2:65" s="1" customFormat="1" ht="24.2" customHeight="1">
      <c r="B154" s="132"/>
      <c r="C154" s="133" t="s">
        <v>164</v>
      </c>
      <c r="D154" s="133" t="s">
        <v>124</v>
      </c>
      <c r="E154" s="134" t="s">
        <v>245</v>
      </c>
      <c r="F154" s="135" t="s">
        <v>246</v>
      </c>
      <c r="G154" s="136" t="s">
        <v>205</v>
      </c>
      <c r="H154" s="137">
        <v>43.6</v>
      </c>
      <c r="I154" s="138"/>
      <c r="J154" s="139">
        <f>ROUND(I154*H154,2)</f>
        <v>0</v>
      </c>
      <c r="K154" s="135" t="s">
        <v>206</v>
      </c>
      <c r="L154" s="32"/>
      <c r="M154" s="140" t="s">
        <v>1</v>
      </c>
      <c r="N154" s="141" t="s">
        <v>40</v>
      </c>
      <c r="P154" s="142">
        <f>O154*H154</f>
        <v>0</v>
      </c>
      <c r="Q154" s="142">
        <v>0</v>
      </c>
      <c r="R154" s="142">
        <f>Q154*H154</f>
        <v>0</v>
      </c>
      <c r="S154" s="142">
        <v>0.625</v>
      </c>
      <c r="T154" s="143">
        <f>S154*H154</f>
        <v>27.25</v>
      </c>
      <c r="AR154" s="144" t="s">
        <v>139</v>
      </c>
      <c r="AT154" s="144" t="s">
        <v>124</v>
      </c>
      <c r="AU154" s="144" t="s">
        <v>85</v>
      </c>
      <c r="AY154" s="17" t="s">
        <v>121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83</v>
      </c>
      <c r="BK154" s="145">
        <f>ROUND(I154*H154,2)</f>
        <v>0</v>
      </c>
      <c r="BL154" s="17" t="s">
        <v>139</v>
      </c>
      <c r="BM154" s="144" t="s">
        <v>247</v>
      </c>
    </row>
    <row r="155" spans="2:65" s="13" customFormat="1" ht="11.25">
      <c r="B155" s="158"/>
      <c r="D155" s="152" t="s">
        <v>208</v>
      </c>
      <c r="E155" s="159" t="s">
        <v>1</v>
      </c>
      <c r="F155" s="160" t="s">
        <v>248</v>
      </c>
      <c r="H155" s="161">
        <v>43.6</v>
      </c>
      <c r="I155" s="162"/>
      <c r="L155" s="158"/>
      <c r="M155" s="163"/>
      <c r="T155" s="164"/>
      <c r="AT155" s="159" t="s">
        <v>208</v>
      </c>
      <c r="AU155" s="159" t="s">
        <v>85</v>
      </c>
      <c r="AV155" s="13" t="s">
        <v>85</v>
      </c>
      <c r="AW155" s="13" t="s">
        <v>31</v>
      </c>
      <c r="AX155" s="13" t="s">
        <v>83</v>
      </c>
      <c r="AY155" s="159" t="s">
        <v>121</v>
      </c>
    </row>
    <row r="156" spans="2:65" s="1" customFormat="1" ht="33" customHeight="1">
      <c r="B156" s="132"/>
      <c r="C156" s="133" t="s">
        <v>168</v>
      </c>
      <c r="D156" s="133" t="s">
        <v>124</v>
      </c>
      <c r="E156" s="134" t="s">
        <v>249</v>
      </c>
      <c r="F156" s="135" t="s">
        <v>250</v>
      </c>
      <c r="G156" s="136" t="s">
        <v>205</v>
      </c>
      <c r="H156" s="137">
        <v>87.2</v>
      </c>
      <c r="I156" s="138"/>
      <c r="J156" s="139">
        <f>ROUND(I156*H156,2)</f>
        <v>0</v>
      </c>
      <c r="K156" s="135" t="s">
        <v>149</v>
      </c>
      <c r="L156" s="32"/>
      <c r="M156" s="140" t="s">
        <v>1</v>
      </c>
      <c r="N156" s="141" t="s">
        <v>40</v>
      </c>
      <c r="P156" s="142">
        <f>O156*H156</f>
        <v>0</v>
      </c>
      <c r="Q156" s="142">
        <v>5.0000000000000002E-5</v>
      </c>
      <c r="R156" s="142">
        <f>Q156*H156</f>
        <v>4.3600000000000002E-3</v>
      </c>
      <c r="S156" s="142">
        <v>0.115</v>
      </c>
      <c r="T156" s="143">
        <f>S156*H156</f>
        <v>10.028</v>
      </c>
      <c r="AR156" s="144" t="s">
        <v>139</v>
      </c>
      <c r="AT156" s="144" t="s">
        <v>124</v>
      </c>
      <c r="AU156" s="144" t="s">
        <v>85</v>
      </c>
      <c r="AY156" s="17" t="s">
        <v>121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83</v>
      </c>
      <c r="BK156" s="145">
        <f>ROUND(I156*H156,2)</f>
        <v>0</v>
      </c>
      <c r="BL156" s="17" t="s">
        <v>139</v>
      </c>
      <c r="BM156" s="144" t="s">
        <v>251</v>
      </c>
    </row>
    <row r="157" spans="2:65" s="13" customFormat="1" ht="11.25">
      <c r="B157" s="158"/>
      <c r="D157" s="152" t="s">
        <v>208</v>
      </c>
      <c r="E157" s="159" t="s">
        <v>1</v>
      </c>
      <c r="F157" s="160" t="s">
        <v>252</v>
      </c>
      <c r="H157" s="161">
        <v>87.2</v>
      </c>
      <c r="I157" s="162"/>
      <c r="L157" s="158"/>
      <c r="M157" s="163"/>
      <c r="T157" s="164"/>
      <c r="AT157" s="159" t="s">
        <v>208</v>
      </c>
      <c r="AU157" s="159" t="s">
        <v>85</v>
      </c>
      <c r="AV157" s="13" t="s">
        <v>85</v>
      </c>
      <c r="AW157" s="13" t="s">
        <v>31</v>
      </c>
      <c r="AX157" s="13" t="s">
        <v>83</v>
      </c>
      <c r="AY157" s="159" t="s">
        <v>121</v>
      </c>
    </row>
    <row r="158" spans="2:65" s="1" customFormat="1" ht="16.5" customHeight="1">
      <c r="B158" s="132"/>
      <c r="C158" s="133" t="s">
        <v>172</v>
      </c>
      <c r="D158" s="133" t="s">
        <v>124</v>
      </c>
      <c r="E158" s="134" t="s">
        <v>253</v>
      </c>
      <c r="F158" s="135" t="s">
        <v>254</v>
      </c>
      <c r="G158" s="136" t="s">
        <v>255</v>
      </c>
      <c r="H158" s="137">
        <v>25.4</v>
      </c>
      <c r="I158" s="138"/>
      <c r="J158" s="139">
        <f>ROUND(I158*H158,2)</f>
        <v>0</v>
      </c>
      <c r="K158" s="135" t="s">
        <v>206</v>
      </c>
      <c r="L158" s="32"/>
      <c r="M158" s="140" t="s">
        <v>1</v>
      </c>
      <c r="N158" s="141" t="s">
        <v>40</v>
      </c>
      <c r="P158" s="142">
        <f>O158*H158</f>
        <v>0</v>
      </c>
      <c r="Q158" s="142">
        <v>0</v>
      </c>
      <c r="R158" s="142">
        <f>Q158*H158</f>
        <v>0</v>
      </c>
      <c r="S158" s="142">
        <v>0.28999999999999998</v>
      </c>
      <c r="T158" s="143">
        <f>S158*H158</f>
        <v>7.3659999999999988</v>
      </c>
      <c r="AR158" s="144" t="s">
        <v>139</v>
      </c>
      <c r="AT158" s="144" t="s">
        <v>124</v>
      </c>
      <c r="AU158" s="144" t="s">
        <v>85</v>
      </c>
      <c r="AY158" s="17" t="s">
        <v>121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83</v>
      </c>
      <c r="BK158" s="145">
        <f>ROUND(I158*H158,2)</f>
        <v>0</v>
      </c>
      <c r="BL158" s="17" t="s">
        <v>139</v>
      </c>
      <c r="BM158" s="144" t="s">
        <v>256</v>
      </c>
    </row>
    <row r="159" spans="2:65" s="13" customFormat="1" ht="11.25">
      <c r="B159" s="158"/>
      <c r="D159" s="152" t="s">
        <v>208</v>
      </c>
      <c r="E159" s="159" t="s">
        <v>1</v>
      </c>
      <c r="F159" s="160" t="s">
        <v>257</v>
      </c>
      <c r="H159" s="161">
        <v>25.4</v>
      </c>
      <c r="I159" s="162"/>
      <c r="L159" s="158"/>
      <c r="M159" s="163"/>
      <c r="T159" s="164"/>
      <c r="AT159" s="159" t="s">
        <v>208</v>
      </c>
      <c r="AU159" s="159" t="s">
        <v>85</v>
      </c>
      <c r="AV159" s="13" t="s">
        <v>85</v>
      </c>
      <c r="AW159" s="13" t="s">
        <v>31</v>
      </c>
      <c r="AX159" s="13" t="s">
        <v>83</v>
      </c>
      <c r="AY159" s="159" t="s">
        <v>121</v>
      </c>
    </row>
    <row r="160" spans="2:65" s="1" customFormat="1" ht="16.5" customHeight="1">
      <c r="B160" s="132"/>
      <c r="C160" s="172" t="s">
        <v>8</v>
      </c>
      <c r="D160" s="172" t="s">
        <v>258</v>
      </c>
      <c r="E160" s="173" t="s">
        <v>259</v>
      </c>
      <c r="F160" s="174" t="s">
        <v>260</v>
      </c>
      <c r="G160" s="175" t="s">
        <v>261</v>
      </c>
      <c r="H160" s="176">
        <v>13</v>
      </c>
      <c r="I160" s="177"/>
      <c r="J160" s="178">
        <f>ROUND(I160*H160,2)</f>
        <v>0</v>
      </c>
      <c r="K160" s="174" t="s">
        <v>1</v>
      </c>
      <c r="L160" s="179"/>
      <c r="M160" s="180" t="s">
        <v>1</v>
      </c>
      <c r="N160" s="181" t="s">
        <v>40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159</v>
      </c>
      <c r="AT160" s="144" t="s">
        <v>258</v>
      </c>
      <c r="AU160" s="144" t="s">
        <v>85</v>
      </c>
      <c r="AY160" s="17" t="s">
        <v>121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83</v>
      </c>
      <c r="BK160" s="145">
        <f>ROUND(I160*H160,2)</f>
        <v>0</v>
      </c>
      <c r="BL160" s="17" t="s">
        <v>139</v>
      </c>
      <c r="BM160" s="144" t="s">
        <v>262</v>
      </c>
    </row>
    <row r="161" spans="2:65" s="13" customFormat="1" ht="11.25">
      <c r="B161" s="158"/>
      <c r="D161" s="152" t="s">
        <v>208</v>
      </c>
      <c r="E161" s="159" t="s">
        <v>1</v>
      </c>
      <c r="F161" s="160" t="s">
        <v>263</v>
      </c>
      <c r="H161" s="161">
        <v>13</v>
      </c>
      <c r="I161" s="162"/>
      <c r="L161" s="158"/>
      <c r="M161" s="163"/>
      <c r="T161" s="164"/>
      <c r="AT161" s="159" t="s">
        <v>208</v>
      </c>
      <c r="AU161" s="159" t="s">
        <v>85</v>
      </c>
      <c r="AV161" s="13" t="s">
        <v>85</v>
      </c>
      <c r="AW161" s="13" t="s">
        <v>31</v>
      </c>
      <c r="AX161" s="13" t="s">
        <v>83</v>
      </c>
      <c r="AY161" s="159" t="s">
        <v>121</v>
      </c>
    </row>
    <row r="162" spans="2:65" s="1" customFormat="1" ht="16.5" customHeight="1">
      <c r="B162" s="132"/>
      <c r="C162" s="133" t="s">
        <v>179</v>
      </c>
      <c r="D162" s="133" t="s">
        <v>124</v>
      </c>
      <c r="E162" s="134" t="s">
        <v>264</v>
      </c>
      <c r="F162" s="135" t="s">
        <v>265</v>
      </c>
      <c r="G162" s="136" t="s">
        <v>255</v>
      </c>
      <c r="H162" s="137">
        <v>131.6</v>
      </c>
      <c r="I162" s="138"/>
      <c r="J162" s="139">
        <f>ROUND(I162*H162,2)</f>
        <v>0</v>
      </c>
      <c r="K162" s="135" t="s">
        <v>206</v>
      </c>
      <c r="L162" s="32"/>
      <c r="M162" s="140" t="s">
        <v>1</v>
      </c>
      <c r="N162" s="141" t="s">
        <v>40</v>
      </c>
      <c r="P162" s="142">
        <f>O162*H162</f>
        <v>0</v>
      </c>
      <c r="Q162" s="142">
        <v>0</v>
      </c>
      <c r="R162" s="142">
        <f>Q162*H162</f>
        <v>0</v>
      </c>
      <c r="S162" s="142">
        <v>0.20499999999999999</v>
      </c>
      <c r="T162" s="143">
        <f>S162*H162</f>
        <v>26.977999999999998</v>
      </c>
      <c r="AR162" s="144" t="s">
        <v>139</v>
      </c>
      <c r="AT162" s="144" t="s">
        <v>124</v>
      </c>
      <c r="AU162" s="144" t="s">
        <v>85</v>
      </c>
      <c r="AY162" s="17" t="s">
        <v>121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83</v>
      </c>
      <c r="BK162" s="145">
        <f>ROUND(I162*H162,2)</f>
        <v>0</v>
      </c>
      <c r="BL162" s="17" t="s">
        <v>139</v>
      </c>
      <c r="BM162" s="144" t="s">
        <v>266</v>
      </c>
    </row>
    <row r="163" spans="2:65" s="13" customFormat="1" ht="11.25">
      <c r="B163" s="158"/>
      <c r="D163" s="152" t="s">
        <v>208</v>
      </c>
      <c r="E163" s="159" t="s">
        <v>1</v>
      </c>
      <c r="F163" s="160" t="s">
        <v>267</v>
      </c>
      <c r="H163" s="161">
        <v>25</v>
      </c>
      <c r="I163" s="162"/>
      <c r="L163" s="158"/>
      <c r="M163" s="163"/>
      <c r="T163" s="164"/>
      <c r="AT163" s="159" t="s">
        <v>208</v>
      </c>
      <c r="AU163" s="159" t="s">
        <v>85</v>
      </c>
      <c r="AV163" s="13" t="s">
        <v>85</v>
      </c>
      <c r="AW163" s="13" t="s">
        <v>31</v>
      </c>
      <c r="AX163" s="13" t="s">
        <v>75</v>
      </c>
      <c r="AY163" s="159" t="s">
        <v>121</v>
      </c>
    </row>
    <row r="164" spans="2:65" s="13" customFormat="1" ht="11.25">
      <c r="B164" s="158"/>
      <c r="D164" s="152" t="s">
        <v>208</v>
      </c>
      <c r="E164" s="159" t="s">
        <v>1</v>
      </c>
      <c r="F164" s="160" t="s">
        <v>268</v>
      </c>
      <c r="H164" s="161">
        <v>106.6</v>
      </c>
      <c r="I164" s="162"/>
      <c r="L164" s="158"/>
      <c r="M164" s="163"/>
      <c r="T164" s="164"/>
      <c r="AT164" s="159" t="s">
        <v>208</v>
      </c>
      <c r="AU164" s="159" t="s">
        <v>85</v>
      </c>
      <c r="AV164" s="13" t="s">
        <v>85</v>
      </c>
      <c r="AW164" s="13" t="s">
        <v>31</v>
      </c>
      <c r="AX164" s="13" t="s">
        <v>75</v>
      </c>
      <c r="AY164" s="159" t="s">
        <v>121</v>
      </c>
    </row>
    <row r="165" spans="2:65" s="14" customFormat="1" ht="11.25">
      <c r="B165" s="165"/>
      <c r="D165" s="152" t="s">
        <v>208</v>
      </c>
      <c r="E165" s="166" t="s">
        <v>1</v>
      </c>
      <c r="F165" s="167" t="s">
        <v>212</v>
      </c>
      <c r="H165" s="168">
        <v>131.6</v>
      </c>
      <c r="I165" s="169"/>
      <c r="L165" s="165"/>
      <c r="M165" s="170"/>
      <c r="T165" s="171"/>
      <c r="AT165" s="166" t="s">
        <v>208</v>
      </c>
      <c r="AU165" s="166" t="s">
        <v>85</v>
      </c>
      <c r="AV165" s="14" t="s">
        <v>139</v>
      </c>
      <c r="AW165" s="14" t="s">
        <v>31</v>
      </c>
      <c r="AX165" s="14" t="s">
        <v>83</v>
      </c>
      <c r="AY165" s="166" t="s">
        <v>121</v>
      </c>
    </row>
    <row r="166" spans="2:65" s="1" customFormat="1" ht="16.5" customHeight="1">
      <c r="B166" s="132"/>
      <c r="C166" s="133" t="s">
        <v>181</v>
      </c>
      <c r="D166" s="133" t="s">
        <v>124</v>
      </c>
      <c r="E166" s="134" t="s">
        <v>269</v>
      </c>
      <c r="F166" s="135" t="s">
        <v>270</v>
      </c>
      <c r="G166" s="136" t="s">
        <v>255</v>
      </c>
      <c r="H166" s="137">
        <v>130</v>
      </c>
      <c r="I166" s="138"/>
      <c r="J166" s="139">
        <f>ROUND(I166*H166,2)</f>
        <v>0</v>
      </c>
      <c r="K166" s="135" t="s">
        <v>149</v>
      </c>
      <c r="L166" s="32"/>
      <c r="M166" s="140" t="s">
        <v>1</v>
      </c>
      <c r="N166" s="141" t="s">
        <v>40</v>
      </c>
      <c r="P166" s="142">
        <f>O166*H166</f>
        <v>0</v>
      </c>
      <c r="Q166" s="142">
        <v>3.6900000000000002E-2</v>
      </c>
      <c r="R166" s="142">
        <f>Q166*H166</f>
        <v>4.7970000000000006</v>
      </c>
      <c r="S166" s="142">
        <v>0</v>
      </c>
      <c r="T166" s="143">
        <f>S166*H166</f>
        <v>0</v>
      </c>
      <c r="AR166" s="144" t="s">
        <v>139</v>
      </c>
      <c r="AT166" s="144" t="s">
        <v>124</v>
      </c>
      <c r="AU166" s="144" t="s">
        <v>85</v>
      </c>
      <c r="AY166" s="17" t="s">
        <v>121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83</v>
      </c>
      <c r="BK166" s="145">
        <f>ROUND(I166*H166,2)</f>
        <v>0</v>
      </c>
      <c r="BL166" s="17" t="s">
        <v>139</v>
      </c>
      <c r="BM166" s="144" t="s">
        <v>271</v>
      </c>
    </row>
    <row r="167" spans="2:65" s="13" customFormat="1" ht="11.25">
      <c r="B167" s="158"/>
      <c r="D167" s="152" t="s">
        <v>208</v>
      </c>
      <c r="E167" s="159" t="s">
        <v>1</v>
      </c>
      <c r="F167" s="160" t="s">
        <v>272</v>
      </c>
      <c r="H167" s="161">
        <v>50</v>
      </c>
      <c r="I167" s="162"/>
      <c r="L167" s="158"/>
      <c r="M167" s="163"/>
      <c r="T167" s="164"/>
      <c r="AT167" s="159" t="s">
        <v>208</v>
      </c>
      <c r="AU167" s="159" t="s">
        <v>85</v>
      </c>
      <c r="AV167" s="13" t="s">
        <v>85</v>
      </c>
      <c r="AW167" s="13" t="s">
        <v>31</v>
      </c>
      <c r="AX167" s="13" t="s">
        <v>75</v>
      </c>
      <c r="AY167" s="159" t="s">
        <v>121</v>
      </c>
    </row>
    <row r="168" spans="2:65" s="13" customFormat="1" ht="11.25">
      <c r="B168" s="158"/>
      <c r="D168" s="152" t="s">
        <v>208</v>
      </c>
      <c r="E168" s="159" t="s">
        <v>1</v>
      </c>
      <c r="F168" s="160" t="s">
        <v>273</v>
      </c>
      <c r="H168" s="161">
        <v>80</v>
      </c>
      <c r="I168" s="162"/>
      <c r="L168" s="158"/>
      <c r="M168" s="163"/>
      <c r="T168" s="164"/>
      <c r="AT168" s="159" t="s">
        <v>208</v>
      </c>
      <c r="AU168" s="159" t="s">
        <v>85</v>
      </c>
      <c r="AV168" s="13" t="s">
        <v>85</v>
      </c>
      <c r="AW168" s="13" t="s">
        <v>31</v>
      </c>
      <c r="AX168" s="13" t="s">
        <v>75</v>
      </c>
      <c r="AY168" s="159" t="s">
        <v>121</v>
      </c>
    </row>
    <row r="169" spans="2:65" s="14" customFormat="1" ht="11.25">
      <c r="B169" s="165"/>
      <c r="D169" s="152" t="s">
        <v>208</v>
      </c>
      <c r="E169" s="166" t="s">
        <v>1</v>
      </c>
      <c r="F169" s="167" t="s">
        <v>212</v>
      </c>
      <c r="H169" s="168">
        <v>130</v>
      </c>
      <c r="I169" s="169"/>
      <c r="L169" s="165"/>
      <c r="M169" s="170"/>
      <c r="T169" s="171"/>
      <c r="AT169" s="166" t="s">
        <v>208</v>
      </c>
      <c r="AU169" s="166" t="s">
        <v>85</v>
      </c>
      <c r="AV169" s="14" t="s">
        <v>139</v>
      </c>
      <c r="AW169" s="14" t="s">
        <v>31</v>
      </c>
      <c r="AX169" s="14" t="s">
        <v>83</v>
      </c>
      <c r="AY169" s="166" t="s">
        <v>121</v>
      </c>
    </row>
    <row r="170" spans="2:65" s="1" customFormat="1" ht="24.2" customHeight="1">
      <c r="B170" s="132"/>
      <c r="C170" s="133" t="s">
        <v>183</v>
      </c>
      <c r="D170" s="133" t="s">
        <v>124</v>
      </c>
      <c r="E170" s="134" t="s">
        <v>274</v>
      </c>
      <c r="F170" s="135" t="s">
        <v>275</v>
      </c>
      <c r="G170" s="136" t="s">
        <v>255</v>
      </c>
      <c r="H170" s="137">
        <v>65</v>
      </c>
      <c r="I170" s="138"/>
      <c r="J170" s="139">
        <f>ROUND(I170*H170,2)</f>
        <v>0</v>
      </c>
      <c r="K170" s="135" t="s">
        <v>206</v>
      </c>
      <c r="L170" s="32"/>
      <c r="M170" s="140" t="s">
        <v>1</v>
      </c>
      <c r="N170" s="141" t="s">
        <v>40</v>
      </c>
      <c r="P170" s="142">
        <f>O170*H170</f>
        <v>0</v>
      </c>
      <c r="Q170" s="142">
        <v>3.6900000000000002E-2</v>
      </c>
      <c r="R170" s="142">
        <f>Q170*H170</f>
        <v>2.3985000000000003</v>
      </c>
      <c r="S170" s="142">
        <v>0</v>
      </c>
      <c r="T170" s="143">
        <f>S170*H170</f>
        <v>0</v>
      </c>
      <c r="AR170" s="144" t="s">
        <v>139</v>
      </c>
      <c r="AT170" s="144" t="s">
        <v>124</v>
      </c>
      <c r="AU170" s="144" t="s">
        <v>85</v>
      </c>
      <c r="AY170" s="17" t="s">
        <v>121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83</v>
      </c>
      <c r="BK170" s="145">
        <f>ROUND(I170*H170,2)</f>
        <v>0</v>
      </c>
      <c r="BL170" s="17" t="s">
        <v>139</v>
      </c>
      <c r="BM170" s="144" t="s">
        <v>276</v>
      </c>
    </row>
    <row r="171" spans="2:65" s="13" customFormat="1" ht="11.25">
      <c r="B171" s="158"/>
      <c r="D171" s="152" t="s">
        <v>208</v>
      </c>
      <c r="E171" s="159" t="s">
        <v>1</v>
      </c>
      <c r="F171" s="160" t="s">
        <v>277</v>
      </c>
      <c r="H171" s="161">
        <v>65</v>
      </c>
      <c r="I171" s="162"/>
      <c r="L171" s="158"/>
      <c r="M171" s="163"/>
      <c r="T171" s="164"/>
      <c r="AT171" s="159" t="s">
        <v>208</v>
      </c>
      <c r="AU171" s="159" t="s">
        <v>85</v>
      </c>
      <c r="AV171" s="13" t="s">
        <v>85</v>
      </c>
      <c r="AW171" s="13" t="s">
        <v>31</v>
      </c>
      <c r="AX171" s="13" t="s">
        <v>83</v>
      </c>
      <c r="AY171" s="159" t="s">
        <v>121</v>
      </c>
    </row>
    <row r="172" spans="2:65" s="1" customFormat="1" ht="33" customHeight="1">
      <c r="B172" s="132"/>
      <c r="C172" s="133" t="s">
        <v>185</v>
      </c>
      <c r="D172" s="133" t="s">
        <v>124</v>
      </c>
      <c r="E172" s="134" t="s">
        <v>278</v>
      </c>
      <c r="F172" s="135" t="s">
        <v>279</v>
      </c>
      <c r="G172" s="136" t="s">
        <v>280</v>
      </c>
      <c r="H172" s="137">
        <v>93.97</v>
      </c>
      <c r="I172" s="138"/>
      <c r="J172" s="139">
        <f>ROUND(I172*H172,2)</f>
        <v>0</v>
      </c>
      <c r="K172" s="135" t="s">
        <v>206</v>
      </c>
      <c r="L172" s="32"/>
      <c r="M172" s="140" t="s">
        <v>1</v>
      </c>
      <c r="N172" s="141" t="s">
        <v>40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139</v>
      </c>
      <c r="AT172" s="144" t="s">
        <v>124</v>
      </c>
      <c r="AU172" s="144" t="s">
        <v>85</v>
      </c>
      <c r="AY172" s="17" t="s">
        <v>121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83</v>
      </c>
      <c r="BK172" s="145">
        <f>ROUND(I172*H172,2)</f>
        <v>0</v>
      </c>
      <c r="BL172" s="17" t="s">
        <v>139</v>
      </c>
      <c r="BM172" s="144" t="s">
        <v>281</v>
      </c>
    </row>
    <row r="173" spans="2:65" s="12" customFormat="1" ht="11.25">
      <c r="B173" s="151"/>
      <c r="D173" s="152" t="s">
        <v>208</v>
      </c>
      <c r="E173" s="153" t="s">
        <v>1</v>
      </c>
      <c r="F173" s="154" t="s">
        <v>282</v>
      </c>
      <c r="H173" s="153" t="s">
        <v>1</v>
      </c>
      <c r="I173" s="155"/>
      <c r="L173" s="151"/>
      <c r="M173" s="156"/>
      <c r="T173" s="157"/>
      <c r="AT173" s="153" t="s">
        <v>208</v>
      </c>
      <c r="AU173" s="153" t="s">
        <v>85</v>
      </c>
      <c r="AV173" s="12" t="s">
        <v>83</v>
      </c>
      <c r="AW173" s="12" t="s">
        <v>31</v>
      </c>
      <c r="AX173" s="12" t="s">
        <v>75</v>
      </c>
      <c r="AY173" s="153" t="s">
        <v>121</v>
      </c>
    </row>
    <row r="174" spans="2:65" s="13" customFormat="1" ht="11.25">
      <c r="B174" s="158"/>
      <c r="D174" s="152" t="s">
        <v>208</v>
      </c>
      <c r="E174" s="159" t="s">
        <v>1</v>
      </c>
      <c r="F174" s="160" t="s">
        <v>283</v>
      </c>
      <c r="H174" s="161">
        <v>43.6</v>
      </c>
      <c r="I174" s="162"/>
      <c r="L174" s="158"/>
      <c r="M174" s="163"/>
      <c r="T174" s="164"/>
      <c r="AT174" s="159" t="s">
        <v>208</v>
      </c>
      <c r="AU174" s="159" t="s">
        <v>85</v>
      </c>
      <c r="AV174" s="13" t="s">
        <v>85</v>
      </c>
      <c r="AW174" s="13" t="s">
        <v>31</v>
      </c>
      <c r="AX174" s="13" t="s">
        <v>75</v>
      </c>
      <c r="AY174" s="159" t="s">
        <v>121</v>
      </c>
    </row>
    <row r="175" spans="2:65" s="15" customFormat="1" ht="11.25">
      <c r="B175" s="182"/>
      <c r="D175" s="152" t="s">
        <v>208</v>
      </c>
      <c r="E175" s="183" t="s">
        <v>1</v>
      </c>
      <c r="F175" s="184" t="s">
        <v>284</v>
      </c>
      <c r="H175" s="185">
        <v>43.6</v>
      </c>
      <c r="I175" s="186"/>
      <c r="L175" s="182"/>
      <c r="M175" s="187"/>
      <c r="T175" s="188"/>
      <c r="AT175" s="183" t="s">
        <v>208</v>
      </c>
      <c r="AU175" s="183" t="s">
        <v>85</v>
      </c>
      <c r="AV175" s="15" t="s">
        <v>133</v>
      </c>
      <c r="AW175" s="15" t="s">
        <v>31</v>
      </c>
      <c r="AX175" s="15" t="s">
        <v>75</v>
      </c>
      <c r="AY175" s="183" t="s">
        <v>121</v>
      </c>
    </row>
    <row r="176" spans="2:65" s="12" customFormat="1" ht="11.25">
      <c r="B176" s="151"/>
      <c r="D176" s="152" t="s">
        <v>208</v>
      </c>
      <c r="E176" s="153" t="s">
        <v>1</v>
      </c>
      <c r="F176" s="154" t="s">
        <v>285</v>
      </c>
      <c r="H176" s="153" t="s">
        <v>1</v>
      </c>
      <c r="I176" s="155"/>
      <c r="L176" s="151"/>
      <c r="M176" s="156"/>
      <c r="T176" s="157"/>
      <c r="AT176" s="153" t="s">
        <v>208</v>
      </c>
      <c r="AU176" s="153" t="s">
        <v>85</v>
      </c>
      <c r="AV176" s="12" t="s">
        <v>83</v>
      </c>
      <c r="AW176" s="12" t="s">
        <v>31</v>
      </c>
      <c r="AX176" s="12" t="s">
        <v>75</v>
      </c>
      <c r="AY176" s="153" t="s">
        <v>121</v>
      </c>
    </row>
    <row r="177" spans="2:51" s="13" customFormat="1" ht="11.25">
      <c r="B177" s="158"/>
      <c r="D177" s="152" t="s">
        <v>208</v>
      </c>
      <c r="E177" s="159" t="s">
        <v>1</v>
      </c>
      <c r="F177" s="160" t="s">
        <v>286</v>
      </c>
      <c r="H177" s="161">
        <v>44.4</v>
      </c>
      <c r="I177" s="162"/>
      <c r="L177" s="158"/>
      <c r="M177" s="163"/>
      <c r="T177" s="164"/>
      <c r="AT177" s="159" t="s">
        <v>208</v>
      </c>
      <c r="AU177" s="159" t="s">
        <v>85</v>
      </c>
      <c r="AV177" s="13" t="s">
        <v>85</v>
      </c>
      <c r="AW177" s="13" t="s">
        <v>31</v>
      </c>
      <c r="AX177" s="13" t="s">
        <v>75</v>
      </c>
      <c r="AY177" s="159" t="s">
        <v>121</v>
      </c>
    </row>
    <row r="178" spans="2:51" s="13" customFormat="1" ht="11.25">
      <c r="B178" s="158"/>
      <c r="D178" s="152" t="s">
        <v>208</v>
      </c>
      <c r="E178" s="159" t="s">
        <v>1</v>
      </c>
      <c r="F178" s="160" t="s">
        <v>287</v>
      </c>
      <c r="H178" s="161">
        <v>169</v>
      </c>
      <c r="I178" s="162"/>
      <c r="L178" s="158"/>
      <c r="M178" s="163"/>
      <c r="T178" s="164"/>
      <c r="AT178" s="159" t="s">
        <v>208</v>
      </c>
      <c r="AU178" s="159" t="s">
        <v>85</v>
      </c>
      <c r="AV178" s="13" t="s">
        <v>85</v>
      </c>
      <c r="AW178" s="13" t="s">
        <v>31</v>
      </c>
      <c r="AX178" s="13" t="s">
        <v>75</v>
      </c>
      <c r="AY178" s="159" t="s">
        <v>121</v>
      </c>
    </row>
    <row r="179" spans="2:51" s="12" customFormat="1" ht="11.25">
      <c r="B179" s="151"/>
      <c r="D179" s="152" t="s">
        <v>208</v>
      </c>
      <c r="E179" s="153" t="s">
        <v>1</v>
      </c>
      <c r="F179" s="154" t="s">
        <v>288</v>
      </c>
      <c r="H179" s="153" t="s">
        <v>1</v>
      </c>
      <c r="I179" s="155"/>
      <c r="L179" s="151"/>
      <c r="M179" s="156"/>
      <c r="T179" s="157"/>
      <c r="AT179" s="153" t="s">
        <v>208</v>
      </c>
      <c r="AU179" s="153" t="s">
        <v>85</v>
      </c>
      <c r="AV179" s="12" t="s">
        <v>83</v>
      </c>
      <c r="AW179" s="12" t="s">
        <v>31</v>
      </c>
      <c r="AX179" s="12" t="s">
        <v>75</v>
      </c>
      <c r="AY179" s="153" t="s">
        <v>121</v>
      </c>
    </row>
    <row r="180" spans="2:51" s="13" customFormat="1" ht="11.25">
      <c r="B180" s="158"/>
      <c r="D180" s="152" t="s">
        <v>208</v>
      </c>
      <c r="E180" s="159" t="s">
        <v>1</v>
      </c>
      <c r="F180" s="160" t="s">
        <v>289</v>
      </c>
      <c r="H180" s="161">
        <v>1.6</v>
      </c>
      <c r="I180" s="162"/>
      <c r="L180" s="158"/>
      <c r="M180" s="163"/>
      <c r="T180" s="164"/>
      <c r="AT180" s="159" t="s">
        <v>208</v>
      </c>
      <c r="AU180" s="159" t="s">
        <v>85</v>
      </c>
      <c r="AV180" s="13" t="s">
        <v>85</v>
      </c>
      <c r="AW180" s="13" t="s">
        <v>31</v>
      </c>
      <c r="AX180" s="13" t="s">
        <v>75</v>
      </c>
      <c r="AY180" s="159" t="s">
        <v>121</v>
      </c>
    </row>
    <row r="181" spans="2:51" s="13" customFormat="1" ht="11.25">
      <c r="B181" s="158"/>
      <c r="D181" s="152" t="s">
        <v>208</v>
      </c>
      <c r="E181" s="159" t="s">
        <v>1</v>
      </c>
      <c r="F181" s="160" t="s">
        <v>290</v>
      </c>
      <c r="H181" s="161">
        <v>5</v>
      </c>
      <c r="I181" s="162"/>
      <c r="L181" s="158"/>
      <c r="M181" s="163"/>
      <c r="T181" s="164"/>
      <c r="AT181" s="159" t="s">
        <v>208</v>
      </c>
      <c r="AU181" s="159" t="s">
        <v>85</v>
      </c>
      <c r="AV181" s="13" t="s">
        <v>85</v>
      </c>
      <c r="AW181" s="13" t="s">
        <v>31</v>
      </c>
      <c r="AX181" s="13" t="s">
        <v>75</v>
      </c>
      <c r="AY181" s="159" t="s">
        <v>121</v>
      </c>
    </row>
    <row r="182" spans="2:51" s="15" customFormat="1" ht="11.25">
      <c r="B182" s="182"/>
      <c r="D182" s="152" t="s">
        <v>208</v>
      </c>
      <c r="E182" s="183" t="s">
        <v>1</v>
      </c>
      <c r="F182" s="184" t="s">
        <v>291</v>
      </c>
      <c r="H182" s="185">
        <v>220</v>
      </c>
      <c r="I182" s="186"/>
      <c r="L182" s="182"/>
      <c r="M182" s="187"/>
      <c r="T182" s="188"/>
      <c r="AT182" s="183" t="s">
        <v>208</v>
      </c>
      <c r="AU182" s="183" t="s">
        <v>85</v>
      </c>
      <c r="AV182" s="15" t="s">
        <v>133</v>
      </c>
      <c r="AW182" s="15" t="s">
        <v>31</v>
      </c>
      <c r="AX182" s="15" t="s">
        <v>75</v>
      </c>
      <c r="AY182" s="183" t="s">
        <v>121</v>
      </c>
    </row>
    <row r="183" spans="2:51" s="12" customFormat="1" ht="11.25">
      <c r="B183" s="151"/>
      <c r="D183" s="152" t="s">
        <v>208</v>
      </c>
      <c r="E183" s="153" t="s">
        <v>1</v>
      </c>
      <c r="F183" s="154" t="s">
        <v>292</v>
      </c>
      <c r="H183" s="153" t="s">
        <v>1</v>
      </c>
      <c r="I183" s="155"/>
      <c r="L183" s="151"/>
      <c r="M183" s="156"/>
      <c r="T183" s="157"/>
      <c r="AT183" s="153" t="s">
        <v>208</v>
      </c>
      <c r="AU183" s="153" t="s">
        <v>85</v>
      </c>
      <c r="AV183" s="12" t="s">
        <v>83</v>
      </c>
      <c r="AW183" s="12" t="s">
        <v>31</v>
      </c>
      <c r="AX183" s="12" t="s">
        <v>75</v>
      </c>
      <c r="AY183" s="153" t="s">
        <v>121</v>
      </c>
    </row>
    <row r="184" spans="2:51" s="13" customFormat="1" ht="11.25">
      <c r="B184" s="158"/>
      <c r="D184" s="152" t="s">
        <v>208</v>
      </c>
      <c r="E184" s="159" t="s">
        <v>1</v>
      </c>
      <c r="F184" s="160" t="s">
        <v>293</v>
      </c>
      <c r="H184" s="161">
        <v>8.4499999999999993</v>
      </c>
      <c r="I184" s="162"/>
      <c r="L184" s="158"/>
      <c r="M184" s="163"/>
      <c r="T184" s="164"/>
      <c r="AT184" s="159" t="s">
        <v>208</v>
      </c>
      <c r="AU184" s="159" t="s">
        <v>85</v>
      </c>
      <c r="AV184" s="13" t="s">
        <v>85</v>
      </c>
      <c r="AW184" s="13" t="s">
        <v>31</v>
      </c>
      <c r="AX184" s="13" t="s">
        <v>75</v>
      </c>
      <c r="AY184" s="159" t="s">
        <v>121</v>
      </c>
    </row>
    <row r="185" spans="2:51" s="13" customFormat="1" ht="11.25">
      <c r="B185" s="158"/>
      <c r="D185" s="152" t="s">
        <v>208</v>
      </c>
      <c r="E185" s="159" t="s">
        <v>1</v>
      </c>
      <c r="F185" s="160" t="s">
        <v>294</v>
      </c>
      <c r="H185" s="161">
        <v>36.25</v>
      </c>
      <c r="I185" s="162"/>
      <c r="L185" s="158"/>
      <c r="M185" s="163"/>
      <c r="T185" s="164"/>
      <c r="AT185" s="159" t="s">
        <v>208</v>
      </c>
      <c r="AU185" s="159" t="s">
        <v>85</v>
      </c>
      <c r="AV185" s="13" t="s">
        <v>85</v>
      </c>
      <c r="AW185" s="13" t="s">
        <v>31</v>
      </c>
      <c r="AX185" s="13" t="s">
        <v>75</v>
      </c>
      <c r="AY185" s="159" t="s">
        <v>121</v>
      </c>
    </row>
    <row r="186" spans="2:51" s="12" customFormat="1" ht="11.25">
      <c r="B186" s="151"/>
      <c r="D186" s="152" t="s">
        <v>208</v>
      </c>
      <c r="E186" s="153" t="s">
        <v>1</v>
      </c>
      <c r="F186" s="154" t="s">
        <v>288</v>
      </c>
      <c r="H186" s="153" t="s">
        <v>1</v>
      </c>
      <c r="I186" s="155"/>
      <c r="L186" s="151"/>
      <c r="M186" s="156"/>
      <c r="T186" s="157"/>
      <c r="AT186" s="153" t="s">
        <v>208</v>
      </c>
      <c r="AU186" s="153" t="s">
        <v>85</v>
      </c>
      <c r="AV186" s="12" t="s">
        <v>83</v>
      </c>
      <c r="AW186" s="12" t="s">
        <v>31</v>
      </c>
      <c r="AX186" s="12" t="s">
        <v>75</v>
      </c>
      <c r="AY186" s="153" t="s">
        <v>121</v>
      </c>
    </row>
    <row r="187" spans="2:51" s="13" customFormat="1" ht="11.25">
      <c r="B187" s="158"/>
      <c r="D187" s="152" t="s">
        <v>208</v>
      </c>
      <c r="E187" s="159" t="s">
        <v>1</v>
      </c>
      <c r="F187" s="160" t="s">
        <v>295</v>
      </c>
      <c r="H187" s="161">
        <v>4.1500000000000004</v>
      </c>
      <c r="I187" s="162"/>
      <c r="L187" s="158"/>
      <c r="M187" s="163"/>
      <c r="T187" s="164"/>
      <c r="AT187" s="159" t="s">
        <v>208</v>
      </c>
      <c r="AU187" s="159" t="s">
        <v>85</v>
      </c>
      <c r="AV187" s="13" t="s">
        <v>85</v>
      </c>
      <c r="AW187" s="13" t="s">
        <v>31</v>
      </c>
      <c r="AX187" s="13" t="s">
        <v>75</v>
      </c>
      <c r="AY187" s="159" t="s">
        <v>121</v>
      </c>
    </row>
    <row r="188" spans="2:51" s="13" customFormat="1" ht="11.25">
      <c r="B188" s="158"/>
      <c r="D188" s="152" t="s">
        <v>208</v>
      </c>
      <c r="E188" s="159" t="s">
        <v>1</v>
      </c>
      <c r="F188" s="160" t="s">
        <v>296</v>
      </c>
      <c r="H188" s="161">
        <v>14.4</v>
      </c>
      <c r="I188" s="162"/>
      <c r="L188" s="158"/>
      <c r="M188" s="163"/>
      <c r="T188" s="164"/>
      <c r="AT188" s="159" t="s">
        <v>208</v>
      </c>
      <c r="AU188" s="159" t="s">
        <v>85</v>
      </c>
      <c r="AV188" s="13" t="s">
        <v>85</v>
      </c>
      <c r="AW188" s="13" t="s">
        <v>31</v>
      </c>
      <c r="AX188" s="13" t="s">
        <v>75</v>
      </c>
      <c r="AY188" s="159" t="s">
        <v>121</v>
      </c>
    </row>
    <row r="189" spans="2:51" s="15" customFormat="1" ht="11.25">
      <c r="B189" s="182"/>
      <c r="D189" s="152" t="s">
        <v>208</v>
      </c>
      <c r="E189" s="183" t="s">
        <v>1</v>
      </c>
      <c r="F189" s="184" t="s">
        <v>284</v>
      </c>
      <c r="H189" s="185">
        <v>63.25</v>
      </c>
      <c r="I189" s="186"/>
      <c r="L189" s="182"/>
      <c r="M189" s="187"/>
      <c r="T189" s="188"/>
      <c r="AT189" s="183" t="s">
        <v>208</v>
      </c>
      <c r="AU189" s="183" t="s">
        <v>85</v>
      </c>
      <c r="AV189" s="15" t="s">
        <v>133</v>
      </c>
      <c r="AW189" s="15" t="s">
        <v>31</v>
      </c>
      <c r="AX189" s="15" t="s">
        <v>75</v>
      </c>
      <c r="AY189" s="183" t="s">
        <v>121</v>
      </c>
    </row>
    <row r="190" spans="2:51" s="13" customFormat="1" ht="11.25">
      <c r="B190" s="158"/>
      <c r="D190" s="152" t="s">
        <v>208</v>
      </c>
      <c r="E190" s="159" t="s">
        <v>1</v>
      </c>
      <c r="F190" s="160" t="s">
        <v>297</v>
      </c>
      <c r="H190" s="161">
        <v>42.488</v>
      </c>
      <c r="I190" s="162"/>
      <c r="L190" s="158"/>
      <c r="M190" s="163"/>
      <c r="T190" s="164"/>
      <c r="AT190" s="159" t="s">
        <v>208</v>
      </c>
      <c r="AU190" s="159" t="s">
        <v>85</v>
      </c>
      <c r="AV190" s="13" t="s">
        <v>85</v>
      </c>
      <c r="AW190" s="13" t="s">
        <v>31</v>
      </c>
      <c r="AX190" s="13" t="s">
        <v>75</v>
      </c>
      <c r="AY190" s="159" t="s">
        <v>121</v>
      </c>
    </row>
    <row r="191" spans="2:51" s="13" customFormat="1" ht="11.25">
      <c r="B191" s="158"/>
      <c r="D191" s="152" t="s">
        <v>208</v>
      </c>
      <c r="E191" s="159" t="s">
        <v>1</v>
      </c>
      <c r="F191" s="160" t="s">
        <v>298</v>
      </c>
      <c r="H191" s="161">
        <v>7.88</v>
      </c>
      <c r="I191" s="162"/>
      <c r="L191" s="158"/>
      <c r="M191" s="163"/>
      <c r="T191" s="164"/>
      <c r="AT191" s="159" t="s">
        <v>208</v>
      </c>
      <c r="AU191" s="159" t="s">
        <v>85</v>
      </c>
      <c r="AV191" s="13" t="s">
        <v>85</v>
      </c>
      <c r="AW191" s="13" t="s">
        <v>31</v>
      </c>
      <c r="AX191" s="13" t="s">
        <v>75</v>
      </c>
      <c r="AY191" s="159" t="s">
        <v>121</v>
      </c>
    </row>
    <row r="192" spans="2:51" s="13" customFormat="1" ht="11.25">
      <c r="B192" s="158"/>
      <c r="D192" s="152" t="s">
        <v>208</v>
      </c>
      <c r="E192" s="159" t="s">
        <v>1</v>
      </c>
      <c r="F192" s="160" t="s">
        <v>299</v>
      </c>
      <c r="H192" s="161">
        <v>93.97</v>
      </c>
      <c r="I192" s="162"/>
      <c r="L192" s="158"/>
      <c r="M192" s="163"/>
      <c r="T192" s="164"/>
      <c r="AT192" s="159" t="s">
        <v>208</v>
      </c>
      <c r="AU192" s="159" t="s">
        <v>85</v>
      </c>
      <c r="AV192" s="13" t="s">
        <v>85</v>
      </c>
      <c r="AW192" s="13" t="s">
        <v>31</v>
      </c>
      <c r="AX192" s="13" t="s">
        <v>83</v>
      </c>
      <c r="AY192" s="159" t="s">
        <v>121</v>
      </c>
    </row>
    <row r="193" spans="2:65" s="1" customFormat="1" ht="24.2" customHeight="1">
      <c r="B193" s="132"/>
      <c r="C193" s="133" t="s">
        <v>300</v>
      </c>
      <c r="D193" s="133" t="s">
        <v>124</v>
      </c>
      <c r="E193" s="134" t="s">
        <v>301</v>
      </c>
      <c r="F193" s="135" t="s">
        <v>302</v>
      </c>
      <c r="G193" s="136" t="s">
        <v>280</v>
      </c>
      <c r="H193" s="137">
        <v>96</v>
      </c>
      <c r="I193" s="138"/>
      <c r="J193" s="139">
        <f>ROUND(I193*H193,2)</f>
        <v>0</v>
      </c>
      <c r="K193" s="135" t="s">
        <v>149</v>
      </c>
      <c r="L193" s="32"/>
      <c r="M193" s="140" t="s">
        <v>1</v>
      </c>
      <c r="N193" s="141" t="s">
        <v>40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139</v>
      </c>
      <c r="AT193" s="144" t="s">
        <v>124</v>
      </c>
      <c r="AU193" s="144" t="s">
        <v>85</v>
      </c>
      <c r="AY193" s="17" t="s">
        <v>121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83</v>
      </c>
      <c r="BK193" s="145">
        <f>ROUND(I193*H193,2)</f>
        <v>0</v>
      </c>
      <c r="BL193" s="17" t="s">
        <v>139</v>
      </c>
      <c r="BM193" s="144" t="s">
        <v>303</v>
      </c>
    </row>
    <row r="194" spans="2:65" s="13" customFormat="1" ht="11.25">
      <c r="B194" s="158"/>
      <c r="D194" s="152" t="s">
        <v>208</v>
      </c>
      <c r="E194" s="159" t="s">
        <v>1</v>
      </c>
      <c r="F194" s="160" t="s">
        <v>304</v>
      </c>
      <c r="H194" s="161">
        <v>96</v>
      </c>
      <c r="I194" s="162"/>
      <c r="L194" s="158"/>
      <c r="M194" s="163"/>
      <c r="T194" s="164"/>
      <c r="AT194" s="159" t="s">
        <v>208</v>
      </c>
      <c r="AU194" s="159" t="s">
        <v>85</v>
      </c>
      <c r="AV194" s="13" t="s">
        <v>85</v>
      </c>
      <c r="AW194" s="13" t="s">
        <v>31</v>
      </c>
      <c r="AX194" s="13" t="s">
        <v>83</v>
      </c>
      <c r="AY194" s="159" t="s">
        <v>121</v>
      </c>
    </row>
    <row r="195" spans="2:65" s="1" customFormat="1" ht="33" customHeight="1">
      <c r="B195" s="132"/>
      <c r="C195" s="133" t="s">
        <v>305</v>
      </c>
      <c r="D195" s="133" t="s">
        <v>124</v>
      </c>
      <c r="E195" s="134" t="s">
        <v>306</v>
      </c>
      <c r="F195" s="135" t="s">
        <v>307</v>
      </c>
      <c r="G195" s="136" t="s">
        <v>280</v>
      </c>
      <c r="H195" s="137">
        <v>42.253</v>
      </c>
      <c r="I195" s="138"/>
      <c r="J195" s="139">
        <f>ROUND(I195*H195,2)</f>
        <v>0</v>
      </c>
      <c r="K195" s="135" t="s">
        <v>206</v>
      </c>
      <c r="L195" s="32"/>
      <c r="M195" s="140" t="s">
        <v>1</v>
      </c>
      <c r="N195" s="141" t="s">
        <v>40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139</v>
      </c>
      <c r="AT195" s="144" t="s">
        <v>124</v>
      </c>
      <c r="AU195" s="144" t="s">
        <v>85</v>
      </c>
      <c r="AY195" s="17" t="s">
        <v>121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83</v>
      </c>
      <c r="BK195" s="145">
        <f>ROUND(I195*H195,2)</f>
        <v>0</v>
      </c>
      <c r="BL195" s="17" t="s">
        <v>139</v>
      </c>
      <c r="BM195" s="144" t="s">
        <v>308</v>
      </c>
    </row>
    <row r="196" spans="2:65" s="12" customFormat="1" ht="11.25">
      <c r="B196" s="151"/>
      <c r="D196" s="152" t="s">
        <v>208</v>
      </c>
      <c r="E196" s="153" t="s">
        <v>1</v>
      </c>
      <c r="F196" s="154" t="s">
        <v>309</v>
      </c>
      <c r="H196" s="153" t="s">
        <v>1</v>
      </c>
      <c r="I196" s="155"/>
      <c r="L196" s="151"/>
      <c r="M196" s="156"/>
      <c r="T196" s="157"/>
      <c r="AT196" s="153" t="s">
        <v>208</v>
      </c>
      <c r="AU196" s="153" t="s">
        <v>85</v>
      </c>
      <c r="AV196" s="12" t="s">
        <v>83</v>
      </c>
      <c r="AW196" s="12" t="s">
        <v>31</v>
      </c>
      <c r="AX196" s="12" t="s">
        <v>75</v>
      </c>
      <c r="AY196" s="153" t="s">
        <v>121</v>
      </c>
    </row>
    <row r="197" spans="2:65" s="13" customFormat="1" ht="11.25">
      <c r="B197" s="158"/>
      <c r="D197" s="152" t="s">
        <v>208</v>
      </c>
      <c r="E197" s="159" t="s">
        <v>1</v>
      </c>
      <c r="F197" s="160" t="s">
        <v>310</v>
      </c>
      <c r="H197" s="161">
        <v>35.28</v>
      </c>
      <c r="I197" s="162"/>
      <c r="L197" s="158"/>
      <c r="M197" s="163"/>
      <c r="T197" s="164"/>
      <c r="AT197" s="159" t="s">
        <v>208</v>
      </c>
      <c r="AU197" s="159" t="s">
        <v>85</v>
      </c>
      <c r="AV197" s="13" t="s">
        <v>85</v>
      </c>
      <c r="AW197" s="13" t="s">
        <v>31</v>
      </c>
      <c r="AX197" s="13" t="s">
        <v>75</v>
      </c>
      <c r="AY197" s="159" t="s">
        <v>121</v>
      </c>
    </row>
    <row r="198" spans="2:65" s="13" customFormat="1" ht="11.25">
      <c r="B198" s="158"/>
      <c r="D198" s="152" t="s">
        <v>208</v>
      </c>
      <c r="E198" s="159" t="s">
        <v>1</v>
      </c>
      <c r="F198" s="160" t="s">
        <v>311</v>
      </c>
      <c r="H198" s="161">
        <v>0.375</v>
      </c>
      <c r="I198" s="162"/>
      <c r="L198" s="158"/>
      <c r="M198" s="163"/>
      <c r="T198" s="164"/>
      <c r="AT198" s="159" t="s">
        <v>208</v>
      </c>
      <c r="AU198" s="159" t="s">
        <v>85</v>
      </c>
      <c r="AV198" s="13" t="s">
        <v>85</v>
      </c>
      <c r="AW198" s="13" t="s">
        <v>31</v>
      </c>
      <c r="AX198" s="13" t="s">
        <v>75</v>
      </c>
      <c r="AY198" s="159" t="s">
        <v>121</v>
      </c>
    </row>
    <row r="199" spans="2:65" s="12" customFormat="1" ht="11.25">
      <c r="B199" s="151"/>
      <c r="D199" s="152" t="s">
        <v>208</v>
      </c>
      <c r="E199" s="153" t="s">
        <v>1</v>
      </c>
      <c r="F199" s="154" t="s">
        <v>312</v>
      </c>
      <c r="H199" s="153" t="s">
        <v>1</v>
      </c>
      <c r="I199" s="155"/>
      <c r="L199" s="151"/>
      <c r="M199" s="156"/>
      <c r="T199" s="157"/>
      <c r="AT199" s="153" t="s">
        <v>208</v>
      </c>
      <c r="AU199" s="153" t="s">
        <v>85</v>
      </c>
      <c r="AV199" s="12" t="s">
        <v>83</v>
      </c>
      <c r="AW199" s="12" t="s">
        <v>31</v>
      </c>
      <c r="AX199" s="12" t="s">
        <v>75</v>
      </c>
      <c r="AY199" s="153" t="s">
        <v>121</v>
      </c>
    </row>
    <row r="200" spans="2:65" s="13" customFormat="1" ht="11.25">
      <c r="B200" s="158"/>
      <c r="D200" s="152" t="s">
        <v>208</v>
      </c>
      <c r="E200" s="159" t="s">
        <v>1</v>
      </c>
      <c r="F200" s="160" t="s">
        <v>313</v>
      </c>
      <c r="H200" s="161">
        <v>1.9490000000000001</v>
      </c>
      <c r="I200" s="162"/>
      <c r="L200" s="158"/>
      <c r="M200" s="163"/>
      <c r="T200" s="164"/>
      <c r="AT200" s="159" t="s">
        <v>208</v>
      </c>
      <c r="AU200" s="159" t="s">
        <v>85</v>
      </c>
      <c r="AV200" s="13" t="s">
        <v>85</v>
      </c>
      <c r="AW200" s="13" t="s">
        <v>31</v>
      </c>
      <c r="AX200" s="13" t="s">
        <v>75</v>
      </c>
      <c r="AY200" s="159" t="s">
        <v>121</v>
      </c>
    </row>
    <row r="201" spans="2:65" s="13" customFormat="1" ht="11.25">
      <c r="B201" s="158"/>
      <c r="D201" s="152" t="s">
        <v>208</v>
      </c>
      <c r="E201" s="159" t="s">
        <v>1</v>
      </c>
      <c r="F201" s="160" t="s">
        <v>314</v>
      </c>
      <c r="H201" s="161">
        <v>4.649</v>
      </c>
      <c r="I201" s="162"/>
      <c r="L201" s="158"/>
      <c r="M201" s="163"/>
      <c r="T201" s="164"/>
      <c r="AT201" s="159" t="s">
        <v>208</v>
      </c>
      <c r="AU201" s="159" t="s">
        <v>85</v>
      </c>
      <c r="AV201" s="13" t="s">
        <v>85</v>
      </c>
      <c r="AW201" s="13" t="s">
        <v>31</v>
      </c>
      <c r="AX201" s="13" t="s">
        <v>75</v>
      </c>
      <c r="AY201" s="159" t="s">
        <v>121</v>
      </c>
    </row>
    <row r="202" spans="2:65" s="14" customFormat="1" ht="11.25">
      <c r="B202" s="165"/>
      <c r="D202" s="152" t="s">
        <v>208</v>
      </c>
      <c r="E202" s="166" t="s">
        <v>1</v>
      </c>
      <c r="F202" s="167" t="s">
        <v>212</v>
      </c>
      <c r="H202" s="168">
        <v>42.253</v>
      </c>
      <c r="I202" s="169"/>
      <c r="L202" s="165"/>
      <c r="M202" s="170"/>
      <c r="T202" s="171"/>
      <c r="AT202" s="166" t="s">
        <v>208</v>
      </c>
      <c r="AU202" s="166" t="s">
        <v>85</v>
      </c>
      <c r="AV202" s="14" t="s">
        <v>139</v>
      </c>
      <c r="AW202" s="14" t="s">
        <v>31</v>
      </c>
      <c r="AX202" s="14" t="s">
        <v>83</v>
      </c>
      <c r="AY202" s="166" t="s">
        <v>121</v>
      </c>
    </row>
    <row r="203" spans="2:65" s="1" customFormat="1" ht="33" customHeight="1">
      <c r="B203" s="132"/>
      <c r="C203" s="133" t="s">
        <v>315</v>
      </c>
      <c r="D203" s="133" t="s">
        <v>124</v>
      </c>
      <c r="E203" s="134" t="s">
        <v>316</v>
      </c>
      <c r="F203" s="135" t="s">
        <v>317</v>
      </c>
      <c r="G203" s="136" t="s">
        <v>280</v>
      </c>
      <c r="H203" s="137">
        <v>118.62</v>
      </c>
      <c r="I203" s="138"/>
      <c r="J203" s="139">
        <f>ROUND(I203*H203,2)</f>
        <v>0</v>
      </c>
      <c r="K203" s="135" t="s">
        <v>206</v>
      </c>
      <c r="L203" s="32"/>
      <c r="M203" s="140" t="s">
        <v>1</v>
      </c>
      <c r="N203" s="141" t="s">
        <v>40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139</v>
      </c>
      <c r="AT203" s="144" t="s">
        <v>124</v>
      </c>
      <c r="AU203" s="144" t="s">
        <v>85</v>
      </c>
      <c r="AY203" s="17" t="s">
        <v>121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83</v>
      </c>
      <c r="BK203" s="145">
        <f>ROUND(I203*H203,2)</f>
        <v>0</v>
      </c>
      <c r="BL203" s="17" t="s">
        <v>139</v>
      </c>
      <c r="BM203" s="144" t="s">
        <v>318</v>
      </c>
    </row>
    <row r="204" spans="2:65" s="13" customFormat="1" ht="11.25">
      <c r="B204" s="158"/>
      <c r="D204" s="152" t="s">
        <v>208</v>
      </c>
      <c r="E204" s="159" t="s">
        <v>1</v>
      </c>
      <c r="F204" s="160" t="s">
        <v>319</v>
      </c>
      <c r="H204" s="161">
        <v>80.400000000000006</v>
      </c>
      <c r="I204" s="162"/>
      <c r="L204" s="158"/>
      <c r="M204" s="163"/>
      <c r="T204" s="164"/>
      <c r="AT204" s="159" t="s">
        <v>208</v>
      </c>
      <c r="AU204" s="159" t="s">
        <v>85</v>
      </c>
      <c r="AV204" s="13" t="s">
        <v>85</v>
      </c>
      <c r="AW204" s="13" t="s">
        <v>31</v>
      </c>
      <c r="AX204" s="13" t="s">
        <v>75</v>
      </c>
      <c r="AY204" s="159" t="s">
        <v>121</v>
      </c>
    </row>
    <row r="205" spans="2:65" s="13" customFormat="1" ht="11.25">
      <c r="B205" s="158"/>
      <c r="D205" s="152" t="s">
        <v>208</v>
      </c>
      <c r="E205" s="159" t="s">
        <v>1</v>
      </c>
      <c r="F205" s="160" t="s">
        <v>320</v>
      </c>
      <c r="H205" s="161">
        <v>38.22</v>
      </c>
      <c r="I205" s="162"/>
      <c r="L205" s="158"/>
      <c r="M205" s="163"/>
      <c r="T205" s="164"/>
      <c r="AT205" s="159" t="s">
        <v>208</v>
      </c>
      <c r="AU205" s="159" t="s">
        <v>85</v>
      </c>
      <c r="AV205" s="13" t="s">
        <v>85</v>
      </c>
      <c r="AW205" s="13" t="s">
        <v>31</v>
      </c>
      <c r="AX205" s="13" t="s">
        <v>75</v>
      </c>
      <c r="AY205" s="159" t="s">
        <v>121</v>
      </c>
    </row>
    <row r="206" spans="2:65" s="14" customFormat="1" ht="11.25">
      <c r="B206" s="165"/>
      <c r="D206" s="152" t="s">
        <v>208</v>
      </c>
      <c r="E206" s="166" t="s">
        <v>1</v>
      </c>
      <c r="F206" s="167" t="s">
        <v>212</v>
      </c>
      <c r="H206" s="168">
        <v>118.62</v>
      </c>
      <c r="I206" s="169"/>
      <c r="L206" s="165"/>
      <c r="M206" s="170"/>
      <c r="T206" s="171"/>
      <c r="AT206" s="166" t="s">
        <v>208</v>
      </c>
      <c r="AU206" s="166" t="s">
        <v>85</v>
      </c>
      <c r="AV206" s="14" t="s">
        <v>139</v>
      </c>
      <c r="AW206" s="14" t="s">
        <v>31</v>
      </c>
      <c r="AX206" s="14" t="s">
        <v>83</v>
      </c>
      <c r="AY206" s="166" t="s">
        <v>121</v>
      </c>
    </row>
    <row r="207" spans="2:65" s="1" customFormat="1" ht="24.2" customHeight="1">
      <c r="B207" s="132"/>
      <c r="C207" s="133" t="s">
        <v>321</v>
      </c>
      <c r="D207" s="133" t="s">
        <v>124</v>
      </c>
      <c r="E207" s="134" t="s">
        <v>322</v>
      </c>
      <c r="F207" s="135" t="s">
        <v>323</v>
      </c>
      <c r="G207" s="136" t="s">
        <v>280</v>
      </c>
      <c r="H207" s="137">
        <v>25.283999999999999</v>
      </c>
      <c r="I207" s="138"/>
      <c r="J207" s="139">
        <f>ROUND(I207*H207,2)</f>
        <v>0</v>
      </c>
      <c r="K207" s="135" t="s">
        <v>206</v>
      </c>
      <c r="L207" s="32"/>
      <c r="M207" s="140" t="s">
        <v>1</v>
      </c>
      <c r="N207" s="141" t="s">
        <v>40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139</v>
      </c>
      <c r="AT207" s="144" t="s">
        <v>124</v>
      </c>
      <c r="AU207" s="144" t="s">
        <v>85</v>
      </c>
      <c r="AY207" s="17" t="s">
        <v>121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83</v>
      </c>
      <c r="BK207" s="145">
        <f>ROUND(I207*H207,2)</f>
        <v>0</v>
      </c>
      <c r="BL207" s="17" t="s">
        <v>139</v>
      </c>
      <c r="BM207" s="144" t="s">
        <v>324</v>
      </c>
    </row>
    <row r="208" spans="2:65" s="13" customFormat="1" ht="11.25">
      <c r="B208" s="158"/>
      <c r="D208" s="152" t="s">
        <v>208</v>
      </c>
      <c r="E208" s="159" t="s">
        <v>1</v>
      </c>
      <c r="F208" s="160" t="s">
        <v>325</v>
      </c>
      <c r="H208" s="161">
        <v>12.74</v>
      </c>
      <c r="I208" s="162"/>
      <c r="L208" s="158"/>
      <c r="M208" s="163"/>
      <c r="T208" s="164"/>
      <c r="AT208" s="159" t="s">
        <v>208</v>
      </c>
      <c r="AU208" s="159" t="s">
        <v>85</v>
      </c>
      <c r="AV208" s="13" t="s">
        <v>85</v>
      </c>
      <c r="AW208" s="13" t="s">
        <v>31</v>
      </c>
      <c r="AX208" s="13" t="s">
        <v>75</v>
      </c>
      <c r="AY208" s="159" t="s">
        <v>121</v>
      </c>
    </row>
    <row r="209" spans="2:65" s="13" customFormat="1" ht="11.25">
      <c r="B209" s="158"/>
      <c r="D209" s="152" t="s">
        <v>208</v>
      </c>
      <c r="E209" s="159" t="s">
        <v>1</v>
      </c>
      <c r="F209" s="160" t="s">
        <v>326</v>
      </c>
      <c r="H209" s="161">
        <v>12.544</v>
      </c>
      <c r="I209" s="162"/>
      <c r="L209" s="158"/>
      <c r="M209" s="163"/>
      <c r="T209" s="164"/>
      <c r="AT209" s="159" t="s">
        <v>208</v>
      </c>
      <c r="AU209" s="159" t="s">
        <v>85</v>
      </c>
      <c r="AV209" s="13" t="s">
        <v>85</v>
      </c>
      <c r="AW209" s="13" t="s">
        <v>31</v>
      </c>
      <c r="AX209" s="13" t="s">
        <v>75</v>
      </c>
      <c r="AY209" s="159" t="s">
        <v>121</v>
      </c>
    </row>
    <row r="210" spans="2:65" s="14" customFormat="1" ht="11.25">
      <c r="B210" s="165"/>
      <c r="D210" s="152" t="s">
        <v>208</v>
      </c>
      <c r="E210" s="166" t="s">
        <v>1</v>
      </c>
      <c r="F210" s="167" t="s">
        <v>212</v>
      </c>
      <c r="H210" s="168">
        <v>25.283999999999999</v>
      </c>
      <c r="I210" s="169"/>
      <c r="L210" s="165"/>
      <c r="M210" s="170"/>
      <c r="T210" s="171"/>
      <c r="AT210" s="166" t="s">
        <v>208</v>
      </c>
      <c r="AU210" s="166" t="s">
        <v>85</v>
      </c>
      <c r="AV210" s="14" t="s">
        <v>139</v>
      </c>
      <c r="AW210" s="14" t="s">
        <v>31</v>
      </c>
      <c r="AX210" s="14" t="s">
        <v>83</v>
      </c>
      <c r="AY210" s="166" t="s">
        <v>121</v>
      </c>
    </row>
    <row r="211" spans="2:65" s="1" customFormat="1" ht="21.75" customHeight="1">
      <c r="B211" s="132"/>
      <c r="C211" s="133" t="s">
        <v>7</v>
      </c>
      <c r="D211" s="133" t="s">
        <v>124</v>
      </c>
      <c r="E211" s="134" t="s">
        <v>327</v>
      </c>
      <c r="F211" s="135" t="s">
        <v>328</v>
      </c>
      <c r="G211" s="136" t="s">
        <v>205</v>
      </c>
      <c r="H211" s="137">
        <v>264</v>
      </c>
      <c r="I211" s="138"/>
      <c r="J211" s="139">
        <f>ROUND(I211*H211,2)</f>
        <v>0</v>
      </c>
      <c r="K211" s="135" t="s">
        <v>206</v>
      </c>
      <c r="L211" s="32"/>
      <c r="M211" s="140" t="s">
        <v>1</v>
      </c>
      <c r="N211" s="141" t="s">
        <v>40</v>
      </c>
      <c r="P211" s="142">
        <f>O211*H211</f>
        <v>0</v>
      </c>
      <c r="Q211" s="142">
        <v>8.4000000000000003E-4</v>
      </c>
      <c r="R211" s="142">
        <f>Q211*H211</f>
        <v>0.22176000000000001</v>
      </c>
      <c r="S211" s="142">
        <v>0</v>
      </c>
      <c r="T211" s="143">
        <f>S211*H211</f>
        <v>0</v>
      </c>
      <c r="AR211" s="144" t="s">
        <v>139</v>
      </c>
      <c r="AT211" s="144" t="s">
        <v>124</v>
      </c>
      <c r="AU211" s="144" t="s">
        <v>85</v>
      </c>
      <c r="AY211" s="17" t="s">
        <v>121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139</v>
      </c>
      <c r="BM211" s="144" t="s">
        <v>329</v>
      </c>
    </row>
    <row r="212" spans="2:65" s="13" customFormat="1" ht="11.25">
      <c r="B212" s="158"/>
      <c r="D212" s="152" t="s">
        <v>208</v>
      </c>
      <c r="E212" s="159" t="s">
        <v>1</v>
      </c>
      <c r="F212" s="160" t="s">
        <v>330</v>
      </c>
      <c r="H212" s="161">
        <v>174</v>
      </c>
      <c r="I212" s="162"/>
      <c r="L212" s="158"/>
      <c r="M212" s="163"/>
      <c r="T212" s="164"/>
      <c r="AT212" s="159" t="s">
        <v>208</v>
      </c>
      <c r="AU212" s="159" t="s">
        <v>85</v>
      </c>
      <c r="AV212" s="13" t="s">
        <v>85</v>
      </c>
      <c r="AW212" s="13" t="s">
        <v>31</v>
      </c>
      <c r="AX212" s="13" t="s">
        <v>75</v>
      </c>
      <c r="AY212" s="159" t="s">
        <v>121</v>
      </c>
    </row>
    <row r="213" spans="2:65" s="13" customFormat="1" ht="11.25">
      <c r="B213" s="158"/>
      <c r="D213" s="152" t="s">
        <v>208</v>
      </c>
      <c r="E213" s="159" t="s">
        <v>1</v>
      </c>
      <c r="F213" s="160" t="s">
        <v>331</v>
      </c>
      <c r="H213" s="161">
        <v>90</v>
      </c>
      <c r="I213" s="162"/>
      <c r="L213" s="158"/>
      <c r="M213" s="163"/>
      <c r="T213" s="164"/>
      <c r="AT213" s="159" t="s">
        <v>208</v>
      </c>
      <c r="AU213" s="159" t="s">
        <v>85</v>
      </c>
      <c r="AV213" s="13" t="s">
        <v>85</v>
      </c>
      <c r="AW213" s="13" t="s">
        <v>31</v>
      </c>
      <c r="AX213" s="13" t="s">
        <v>75</v>
      </c>
      <c r="AY213" s="159" t="s">
        <v>121</v>
      </c>
    </row>
    <row r="214" spans="2:65" s="14" customFormat="1" ht="11.25">
      <c r="B214" s="165"/>
      <c r="D214" s="152" t="s">
        <v>208</v>
      </c>
      <c r="E214" s="166" t="s">
        <v>1</v>
      </c>
      <c r="F214" s="167" t="s">
        <v>212</v>
      </c>
      <c r="H214" s="168">
        <v>264</v>
      </c>
      <c r="I214" s="169"/>
      <c r="L214" s="165"/>
      <c r="M214" s="170"/>
      <c r="T214" s="171"/>
      <c r="AT214" s="166" t="s">
        <v>208</v>
      </c>
      <c r="AU214" s="166" t="s">
        <v>85</v>
      </c>
      <c r="AV214" s="14" t="s">
        <v>139</v>
      </c>
      <c r="AW214" s="14" t="s">
        <v>31</v>
      </c>
      <c r="AX214" s="14" t="s">
        <v>83</v>
      </c>
      <c r="AY214" s="166" t="s">
        <v>121</v>
      </c>
    </row>
    <row r="215" spans="2:65" s="1" customFormat="1" ht="24.2" customHeight="1">
      <c r="B215" s="132"/>
      <c r="C215" s="133" t="s">
        <v>332</v>
      </c>
      <c r="D215" s="133" t="s">
        <v>124</v>
      </c>
      <c r="E215" s="134" t="s">
        <v>333</v>
      </c>
      <c r="F215" s="135" t="s">
        <v>334</v>
      </c>
      <c r="G215" s="136" t="s">
        <v>205</v>
      </c>
      <c r="H215" s="137">
        <v>264</v>
      </c>
      <c r="I215" s="138"/>
      <c r="J215" s="139">
        <f>ROUND(I215*H215,2)</f>
        <v>0</v>
      </c>
      <c r="K215" s="135" t="s">
        <v>206</v>
      </c>
      <c r="L215" s="32"/>
      <c r="M215" s="140" t="s">
        <v>1</v>
      </c>
      <c r="N215" s="141" t="s">
        <v>40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139</v>
      </c>
      <c r="AT215" s="144" t="s">
        <v>124</v>
      </c>
      <c r="AU215" s="144" t="s">
        <v>85</v>
      </c>
      <c r="AY215" s="17" t="s">
        <v>121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83</v>
      </c>
      <c r="BK215" s="145">
        <f>ROUND(I215*H215,2)</f>
        <v>0</v>
      </c>
      <c r="BL215" s="17" t="s">
        <v>139</v>
      </c>
      <c r="BM215" s="144" t="s">
        <v>335</v>
      </c>
    </row>
    <row r="216" spans="2:65" s="1" customFormat="1" ht="37.9" customHeight="1">
      <c r="B216" s="132"/>
      <c r="C216" s="133" t="s">
        <v>336</v>
      </c>
      <c r="D216" s="133" t="s">
        <v>124</v>
      </c>
      <c r="E216" s="134" t="s">
        <v>337</v>
      </c>
      <c r="F216" s="135" t="s">
        <v>338</v>
      </c>
      <c r="G216" s="136" t="s">
        <v>280</v>
      </c>
      <c r="H216" s="137">
        <v>208.98</v>
      </c>
      <c r="I216" s="138"/>
      <c r="J216" s="139">
        <f>ROUND(I216*H216,2)</f>
        <v>0</v>
      </c>
      <c r="K216" s="135" t="s">
        <v>206</v>
      </c>
      <c r="L216" s="32"/>
      <c r="M216" s="140" t="s">
        <v>1</v>
      </c>
      <c r="N216" s="141" t="s">
        <v>40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139</v>
      </c>
      <c r="AT216" s="144" t="s">
        <v>124</v>
      </c>
      <c r="AU216" s="144" t="s">
        <v>85</v>
      </c>
      <c r="AY216" s="17" t="s">
        <v>121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83</v>
      </c>
      <c r="BK216" s="145">
        <f>ROUND(I216*H216,2)</f>
        <v>0</v>
      </c>
      <c r="BL216" s="17" t="s">
        <v>139</v>
      </c>
      <c r="BM216" s="144" t="s">
        <v>339</v>
      </c>
    </row>
    <row r="217" spans="2:65" s="13" customFormat="1" ht="11.25">
      <c r="B217" s="158"/>
      <c r="D217" s="152" t="s">
        <v>208</v>
      </c>
      <c r="E217" s="159" t="s">
        <v>1</v>
      </c>
      <c r="F217" s="160" t="s">
        <v>340</v>
      </c>
      <c r="H217" s="161">
        <v>93.97</v>
      </c>
      <c r="I217" s="162"/>
      <c r="L217" s="158"/>
      <c r="M217" s="163"/>
      <c r="T217" s="164"/>
      <c r="AT217" s="159" t="s">
        <v>208</v>
      </c>
      <c r="AU217" s="159" t="s">
        <v>85</v>
      </c>
      <c r="AV217" s="13" t="s">
        <v>85</v>
      </c>
      <c r="AW217" s="13" t="s">
        <v>31</v>
      </c>
      <c r="AX217" s="13" t="s">
        <v>75</v>
      </c>
      <c r="AY217" s="159" t="s">
        <v>121</v>
      </c>
    </row>
    <row r="218" spans="2:65" s="13" customFormat="1" ht="11.25">
      <c r="B218" s="158"/>
      <c r="D218" s="152" t="s">
        <v>208</v>
      </c>
      <c r="E218" s="159" t="s">
        <v>1</v>
      </c>
      <c r="F218" s="160" t="s">
        <v>341</v>
      </c>
      <c r="H218" s="161">
        <v>160.87</v>
      </c>
      <c r="I218" s="162"/>
      <c r="L218" s="158"/>
      <c r="M218" s="163"/>
      <c r="T218" s="164"/>
      <c r="AT218" s="159" t="s">
        <v>208</v>
      </c>
      <c r="AU218" s="159" t="s">
        <v>85</v>
      </c>
      <c r="AV218" s="13" t="s">
        <v>85</v>
      </c>
      <c r="AW218" s="13" t="s">
        <v>31</v>
      </c>
      <c r="AX218" s="13" t="s">
        <v>75</v>
      </c>
      <c r="AY218" s="159" t="s">
        <v>121</v>
      </c>
    </row>
    <row r="219" spans="2:65" s="13" customFormat="1" ht="11.25">
      <c r="B219" s="158"/>
      <c r="D219" s="152" t="s">
        <v>208</v>
      </c>
      <c r="E219" s="159" t="s">
        <v>1</v>
      </c>
      <c r="F219" s="160" t="s">
        <v>342</v>
      </c>
      <c r="H219" s="161">
        <v>25.28</v>
      </c>
      <c r="I219" s="162"/>
      <c r="L219" s="158"/>
      <c r="M219" s="163"/>
      <c r="T219" s="164"/>
      <c r="AT219" s="159" t="s">
        <v>208</v>
      </c>
      <c r="AU219" s="159" t="s">
        <v>85</v>
      </c>
      <c r="AV219" s="13" t="s">
        <v>85</v>
      </c>
      <c r="AW219" s="13" t="s">
        <v>31</v>
      </c>
      <c r="AX219" s="13" t="s">
        <v>75</v>
      </c>
      <c r="AY219" s="159" t="s">
        <v>121</v>
      </c>
    </row>
    <row r="220" spans="2:65" s="15" customFormat="1" ht="11.25">
      <c r="B220" s="182"/>
      <c r="D220" s="152" t="s">
        <v>208</v>
      </c>
      <c r="E220" s="183" t="s">
        <v>1</v>
      </c>
      <c r="F220" s="184" t="s">
        <v>284</v>
      </c>
      <c r="H220" s="185">
        <v>280.12</v>
      </c>
      <c r="I220" s="186"/>
      <c r="L220" s="182"/>
      <c r="M220" s="187"/>
      <c r="T220" s="188"/>
      <c r="AT220" s="183" t="s">
        <v>208</v>
      </c>
      <c r="AU220" s="183" t="s">
        <v>85</v>
      </c>
      <c r="AV220" s="15" t="s">
        <v>133</v>
      </c>
      <c r="AW220" s="15" t="s">
        <v>31</v>
      </c>
      <c r="AX220" s="15" t="s">
        <v>75</v>
      </c>
      <c r="AY220" s="183" t="s">
        <v>121</v>
      </c>
    </row>
    <row r="221" spans="2:65" s="12" customFormat="1" ht="11.25">
      <c r="B221" s="151"/>
      <c r="D221" s="152" t="s">
        <v>208</v>
      </c>
      <c r="E221" s="153" t="s">
        <v>1</v>
      </c>
      <c r="F221" s="154" t="s">
        <v>343</v>
      </c>
      <c r="H221" s="153" t="s">
        <v>1</v>
      </c>
      <c r="I221" s="155"/>
      <c r="L221" s="151"/>
      <c r="M221" s="156"/>
      <c r="T221" s="157"/>
      <c r="AT221" s="153" t="s">
        <v>208</v>
      </c>
      <c r="AU221" s="153" t="s">
        <v>85</v>
      </c>
      <c r="AV221" s="12" t="s">
        <v>83</v>
      </c>
      <c r="AW221" s="12" t="s">
        <v>31</v>
      </c>
      <c r="AX221" s="12" t="s">
        <v>75</v>
      </c>
      <c r="AY221" s="153" t="s">
        <v>121</v>
      </c>
    </row>
    <row r="222" spans="2:65" s="13" customFormat="1" ht="11.25">
      <c r="B222" s="158"/>
      <c r="D222" s="152" t="s">
        <v>208</v>
      </c>
      <c r="E222" s="159" t="s">
        <v>1</v>
      </c>
      <c r="F222" s="160" t="s">
        <v>344</v>
      </c>
      <c r="H222" s="161">
        <v>-42.88</v>
      </c>
      <c r="I222" s="162"/>
      <c r="L222" s="158"/>
      <c r="M222" s="163"/>
      <c r="T222" s="164"/>
      <c r="AT222" s="159" t="s">
        <v>208</v>
      </c>
      <c r="AU222" s="159" t="s">
        <v>85</v>
      </c>
      <c r="AV222" s="13" t="s">
        <v>85</v>
      </c>
      <c r="AW222" s="13" t="s">
        <v>31</v>
      </c>
      <c r="AX222" s="13" t="s">
        <v>75</v>
      </c>
      <c r="AY222" s="159" t="s">
        <v>121</v>
      </c>
    </row>
    <row r="223" spans="2:65" s="13" customFormat="1" ht="11.25">
      <c r="B223" s="158"/>
      <c r="D223" s="152" t="s">
        <v>208</v>
      </c>
      <c r="E223" s="159" t="s">
        <v>1</v>
      </c>
      <c r="F223" s="160" t="s">
        <v>345</v>
      </c>
      <c r="H223" s="161">
        <v>-17.64</v>
      </c>
      <c r="I223" s="162"/>
      <c r="L223" s="158"/>
      <c r="M223" s="163"/>
      <c r="T223" s="164"/>
      <c r="AT223" s="159" t="s">
        <v>208</v>
      </c>
      <c r="AU223" s="159" t="s">
        <v>85</v>
      </c>
      <c r="AV223" s="13" t="s">
        <v>85</v>
      </c>
      <c r="AW223" s="13" t="s">
        <v>31</v>
      </c>
      <c r="AX223" s="13" t="s">
        <v>75</v>
      </c>
      <c r="AY223" s="159" t="s">
        <v>121</v>
      </c>
    </row>
    <row r="224" spans="2:65" s="13" customFormat="1" ht="11.25">
      <c r="B224" s="158"/>
      <c r="D224" s="152" t="s">
        <v>208</v>
      </c>
      <c r="E224" s="159" t="s">
        <v>1</v>
      </c>
      <c r="F224" s="160" t="s">
        <v>346</v>
      </c>
      <c r="H224" s="161">
        <v>-10.62</v>
      </c>
      <c r="I224" s="162"/>
      <c r="L224" s="158"/>
      <c r="M224" s="163"/>
      <c r="T224" s="164"/>
      <c r="AT224" s="159" t="s">
        <v>208</v>
      </c>
      <c r="AU224" s="159" t="s">
        <v>85</v>
      </c>
      <c r="AV224" s="13" t="s">
        <v>85</v>
      </c>
      <c r="AW224" s="13" t="s">
        <v>31</v>
      </c>
      <c r="AX224" s="13" t="s">
        <v>75</v>
      </c>
      <c r="AY224" s="159" t="s">
        <v>121</v>
      </c>
    </row>
    <row r="225" spans="2:65" s="15" customFormat="1" ht="11.25">
      <c r="B225" s="182"/>
      <c r="D225" s="152" t="s">
        <v>208</v>
      </c>
      <c r="E225" s="183" t="s">
        <v>1</v>
      </c>
      <c r="F225" s="184" t="s">
        <v>284</v>
      </c>
      <c r="H225" s="185">
        <v>-71.14</v>
      </c>
      <c r="I225" s="186"/>
      <c r="L225" s="182"/>
      <c r="M225" s="187"/>
      <c r="T225" s="188"/>
      <c r="AT225" s="183" t="s">
        <v>208</v>
      </c>
      <c r="AU225" s="183" t="s">
        <v>85</v>
      </c>
      <c r="AV225" s="15" t="s">
        <v>133</v>
      </c>
      <c r="AW225" s="15" t="s">
        <v>31</v>
      </c>
      <c r="AX225" s="15" t="s">
        <v>75</v>
      </c>
      <c r="AY225" s="183" t="s">
        <v>121</v>
      </c>
    </row>
    <row r="226" spans="2:65" s="14" customFormat="1" ht="11.25">
      <c r="B226" s="165"/>
      <c r="D226" s="152" t="s">
        <v>208</v>
      </c>
      <c r="E226" s="166" t="s">
        <v>1</v>
      </c>
      <c r="F226" s="167" t="s">
        <v>212</v>
      </c>
      <c r="H226" s="168">
        <v>208.98000000000002</v>
      </c>
      <c r="I226" s="169"/>
      <c r="L226" s="165"/>
      <c r="M226" s="170"/>
      <c r="T226" s="171"/>
      <c r="AT226" s="166" t="s">
        <v>208</v>
      </c>
      <c r="AU226" s="166" t="s">
        <v>85</v>
      </c>
      <c r="AV226" s="14" t="s">
        <v>139</v>
      </c>
      <c r="AW226" s="14" t="s">
        <v>31</v>
      </c>
      <c r="AX226" s="14" t="s">
        <v>83</v>
      </c>
      <c r="AY226" s="166" t="s">
        <v>121</v>
      </c>
    </row>
    <row r="227" spans="2:65" s="1" customFormat="1" ht="37.9" customHeight="1">
      <c r="B227" s="132"/>
      <c r="C227" s="133" t="s">
        <v>347</v>
      </c>
      <c r="D227" s="133" t="s">
        <v>124</v>
      </c>
      <c r="E227" s="134" t="s">
        <v>348</v>
      </c>
      <c r="F227" s="135" t="s">
        <v>349</v>
      </c>
      <c r="G227" s="136" t="s">
        <v>280</v>
      </c>
      <c r="H227" s="137">
        <v>835.92</v>
      </c>
      <c r="I227" s="138"/>
      <c r="J227" s="139">
        <f>ROUND(I227*H227,2)</f>
        <v>0</v>
      </c>
      <c r="K227" s="135" t="s">
        <v>149</v>
      </c>
      <c r="L227" s="32"/>
      <c r="M227" s="140" t="s">
        <v>1</v>
      </c>
      <c r="N227" s="141" t="s">
        <v>40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139</v>
      </c>
      <c r="AT227" s="144" t="s">
        <v>124</v>
      </c>
      <c r="AU227" s="144" t="s">
        <v>85</v>
      </c>
      <c r="AY227" s="17" t="s">
        <v>121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83</v>
      </c>
      <c r="BK227" s="145">
        <f>ROUND(I227*H227,2)</f>
        <v>0</v>
      </c>
      <c r="BL227" s="17" t="s">
        <v>139</v>
      </c>
      <c r="BM227" s="144" t="s">
        <v>350</v>
      </c>
    </row>
    <row r="228" spans="2:65" s="13" customFormat="1" ht="11.25">
      <c r="B228" s="158"/>
      <c r="D228" s="152" t="s">
        <v>208</v>
      </c>
      <c r="E228" s="159" t="s">
        <v>1</v>
      </c>
      <c r="F228" s="160" t="s">
        <v>351</v>
      </c>
      <c r="H228" s="161">
        <v>835.92</v>
      </c>
      <c r="I228" s="162"/>
      <c r="L228" s="158"/>
      <c r="M228" s="163"/>
      <c r="T228" s="164"/>
      <c r="AT228" s="159" t="s">
        <v>208</v>
      </c>
      <c r="AU228" s="159" t="s">
        <v>85</v>
      </c>
      <c r="AV228" s="13" t="s">
        <v>85</v>
      </c>
      <c r="AW228" s="13" t="s">
        <v>31</v>
      </c>
      <c r="AX228" s="13" t="s">
        <v>83</v>
      </c>
      <c r="AY228" s="159" t="s">
        <v>121</v>
      </c>
    </row>
    <row r="229" spans="2:65" s="1" customFormat="1" ht="24.2" customHeight="1">
      <c r="B229" s="132"/>
      <c r="C229" s="133" t="s">
        <v>352</v>
      </c>
      <c r="D229" s="133" t="s">
        <v>124</v>
      </c>
      <c r="E229" s="134" t="s">
        <v>353</v>
      </c>
      <c r="F229" s="135" t="s">
        <v>354</v>
      </c>
      <c r="G229" s="136" t="s">
        <v>280</v>
      </c>
      <c r="H229" s="137">
        <v>208.98</v>
      </c>
      <c r="I229" s="138"/>
      <c r="J229" s="139">
        <f>ROUND(I229*H229,2)</f>
        <v>0</v>
      </c>
      <c r="K229" s="135" t="s">
        <v>149</v>
      </c>
      <c r="L229" s="32"/>
      <c r="M229" s="140" t="s">
        <v>1</v>
      </c>
      <c r="N229" s="141" t="s">
        <v>40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139</v>
      </c>
      <c r="AT229" s="144" t="s">
        <v>124</v>
      </c>
      <c r="AU229" s="144" t="s">
        <v>85</v>
      </c>
      <c r="AY229" s="17" t="s">
        <v>121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83</v>
      </c>
      <c r="BK229" s="145">
        <f>ROUND(I229*H229,2)</f>
        <v>0</v>
      </c>
      <c r="BL229" s="17" t="s">
        <v>139</v>
      </c>
      <c r="BM229" s="144" t="s">
        <v>355</v>
      </c>
    </row>
    <row r="230" spans="2:65" s="1" customFormat="1" ht="33" customHeight="1">
      <c r="B230" s="132"/>
      <c r="C230" s="133" t="s">
        <v>356</v>
      </c>
      <c r="D230" s="133" t="s">
        <v>124</v>
      </c>
      <c r="E230" s="134" t="s">
        <v>357</v>
      </c>
      <c r="F230" s="135" t="s">
        <v>358</v>
      </c>
      <c r="G230" s="136" t="s">
        <v>359</v>
      </c>
      <c r="H230" s="137">
        <v>397.06200000000001</v>
      </c>
      <c r="I230" s="138"/>
      <c r="J230" s="139">
        <f>ROUND(I230*H230,2)</f>
        <v>0</v>
      </c>
      <c r="K230" s="135" t="s">
        <v>149</v>
      </c>
      <c r="L230" s="32"/>
      <c r="M230" s="140" t="s">
        <v>1</v>
      </c>
      <c r="N230" s="141" t="s">
        <v>40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139</v>
      </c>
      <c r="AT230" s="144" t="s">
        <v>124</v>
      </c>
      <c r="AU230" s="144" t="s">
        <v>85</v>
      </c>
      <c r="AY230" s="17" t="s">
        <v>121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83</v>
      </c>
      <c r="BK230" s="145">
        <f>ROUND(I230*H230,2)</f>
        <v>0</v>
      </c>
      <c r="BL230" s="17" t="s">
        <v>139</v>
      </c>
      <c r="BM230" s="144" t="s">
        <v>360</v>
      </c>
    </row>
    <row r="231" spans="2:65" s="13" customFormat="1" ht="11.25">
      <c r="B231" s="158"/>
      <c r="D231" s="152" t="s">
        <v>208</v>
      </c>
      <c r="E231" s="159" t="s">
        <v>1</v>
      </c>
      <c r="F231" s="160" t="s">
        <v>361</v>
      </c>
      <c r="H231" s="161">
        <v>397.06200000000001</v>
      </c>
      <c r="I231" s="162"/>
      <c r="L231" s="158"/>
      <c r="M231" s="163"/>
      <c r="T231" s="164"/>
      <c r="AT231" s="159" t="s">
        <v>208</v>
      </c>
      <c r="AU231" s="159" t="s">
        <v>85</v>
      </c>
      <c r="AV231" s="13" t="s">
        <v>85</v>
      </c>
      <c r="AW231" s="13" t="s">
        <v>31</v>
      </c>
      <c r="AX231" s="13" t="s">
        <v>83</v>
      </c>
      <c r="AY231" s="159" t="s">
        <v>121</v>
      </c>
    </row>
    <row r="232" spans="2:65" s="1" customFormat="1" ht="16.5" customHeight="1">
      <c r="B232" s="132"/>
      <c r="C232" s="133" t="s">
        <v>362</v>
      </c>
      <c r="D232" s="133" t="s">
        <v>124</v>
      </c>
      <c r="E232" s="134" t="s">
        <v>363</v>
      </c>
      <c r="F232" s="135" t="s">
        <v>364</v>
      </c>
      <c r="G232" s="136" t="s">
        <v>280</v>
      </c>
      <c r="H232" s="137">
        <v>208.96</v>
      </c>
      <c r="I232" s="138"/>
      <c r="J232" s="139">
        <f>ROUND(I232*H232,2)</f>
        <v>0</v>
      </c>
      <c r="K232" s="135" t="s">
        <v>149</v>
      </c>
      <c r="L232" s="32"/>
      <c r="M232" s="140" t="s">
        <v>1</v>
      </c>
      <c r="N232" s="141" t="s">
        <v>40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139</v>
      </c>
      <c r="AT232" s="144" t="s">
        <v>124</v>
      </c>
      <c r="AU232" s="144" t="s">
        <v>85</v>
      </c>
      <c r="AY232" s="17" t="s">
        <v>121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83</v>
      </c>
      <c r="BK232" s="145">
        <f>ROUND(I232*H232,2)</f>
        <v>0</v>
      </c>
      <c r="BL232" s="17" t="s">
        <v>139</v>
      </c>
      <c r="BM232" s="144" t="s">
        <v>365</v>
      </c>
    </row>
    <row r="233" spans="2:65" s="13" customFormat="1" ht="11.25">
      <c r="B233" s="158"/>
      <c r="D233" s="152" t="s">
        <v>208</v>
      </c>
      <c r="E233" s="159" t="s">
        <v>1</v>
      </c>
      <c r="F233" s="160" t="s">
        <v>366</v>
      </c>
      <c r="H233" s="161">
        <v>208.96</v>
      </c>
      <c r="I233" s="162"/>
      <c r="L233" s="158"/>
      <c r="M233" s="163"/>
      <c r="T233" s="164"/>
      <c r="AT233" s="159" t="s">
        <v>208</v>
      </c>
      <c r="AU233" s="159" t="s">
        <v>85</v>
      </c>
      <c r="AV233" s="13" t="s">
        <v>85</v>
      </c>
      <c r="AW233" s="13" t="s">
        <v>31</v>
      </c>
      <c r="AX233" s="13" t="s">
        <v>83</v>
      </c>
      <c r="AY233" s="159" t="s">
        <v>121</v>
      </c>
    </row>
    <row r="234" spans="2:65" s="1" customFormat="1" ht="24.2" customHeight="1">
      <c r="B234" s="132"/>
      <c r="C234" s="133" t="s">
        <v>367</v>
      </c>
      <c r="D234" s="133" t="s">
        <v>124</v>
      </c>
      <c r="E234" s="134" t="s">
        <v>368</v>
      </c>
      <c r="F234" s="135" t="s">
        <v>369</v>
      </c>
      <c r="G234" s="136" t="s">
        <v>280</v>
      </c>
      <c r="H234" s="137">
        <v>45.65</v>
      </c>
      <c r="I234" s="138"/>
      <c r="J234" s="139">
        <f>ROUND(I234*H234,2)</f>
        <v>0</v>
      </c>
      <c r="K234" s="135" t="s">
        <v>149</v>
      </c>
      <c r="L234" s="32"/>
      <c r="M234" s="140" t="s">
        <v>1</v>
      </c>
      <c r="N234" s="141" t="s">
        <v>40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139</v>
      </c>
      <c r="AT234" s="144" t="s">
        <v>124</v>
      </c>
      <c r="AU234" s="144" t="s">
        <v>85</v>
      </c>
      <c r="AY234" s="17" t="s">
        <v>121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83</v>
      </c>
      <c r="BK234" s="145">
        <f>ROUND(I234*H234,2)</f>
        <v>0</v>
      </c>
      <c r="BL234" s="17" t="s">
        <v>139</v>
      </c>
      <c r="BM234" s="144" t="s">
        <v>370</v>
      </c>
    </row>
    <row r="235" spans="2:65" s="13" customFormat="1" ht="11.25">
      <c r="B235" s="158"/>
      <c r="D235" s="152" t="s">
        <v>208</v>
      </c>
      <c r="E235" s="159" t="s">
        <v>1</v>
      </c>
      <c r="F235" s="160" t="s">
        <v>371</v>
      </c>
      <c r="H235" s="161">
        <v>29.48</v>
      </c>
      <c r="I235" s="162"/>
      <c r="L235" s="158"/>
      <c r="M235" s="163"/>
      <c r="T235" s="164"/>
      <c r="AT235" s="159" t="s">
        <v>208</v>
      </c>
      <c r="AU235" s="159" t="s">
        <v>85</v>
      </c>
      <c r="AV235" s="13" t="s">
        <v>85</v>
      </c>
      <c r="AW235" s="13" t="s">
        <v>31</v>
      </c>
      <c r="AX235" s="13" t="s">
        <v>75</v>
      </c>
      <c r="AY235" s="159" t="s">
        <v>121</v>
      </c>
    </row>
    <row r="236" spans="2:65" s="13" customFormat="1" ht="11.25">
      <c r="B236" s="158"/>
      <c r="D236" s="152" t="s">
        <v>208</v>
      </c>
      <c r="E236" s="159" t="s">
        <v>1</v>
      </c>
      <c r="F236" s="160" t="s">
        <v>372</v>
      </c>
      <c r="H236" s="161">
        <v>16.170000000000002</v>
      </c>
      <c r="I236" s="162"/>
      <c r="L236" s="158"/>
      <c r="M236" s="163"/>
      <c r="T236" s="164"/>
      <c r="AT236" s="159" t="s">
        <v>208</v>
      </c>
      <c r="AU236" s="159" t="s">
        <v>85</v>
      </c>
      <c r="AV236" s="13" t="s">
        <v>85</v>
      </c>
      <c r="AW236" s="13" t="s">
        <v>31</v>
      </c>
      <c r="AX236" s="13" t="s">
        <v>75</v>
      </c>
      <c r="AY236" s="159" t="s">
        <v>121</v>
      </c>
    </row>
    <row r="237" spans="2:65" s="14" customFormat="1" ht="11.25">
      <c r="B237" s="165"/>
      <c r="D237" s="152" t="s">
        <v>208</v>
      </c>
      <c r="E237" s="166" t="s">
        <v>1</v>
      </c>
      <c r="F237" s="167" t="s">
        <v>212</v>
      </c>
      <c r="H237" s="168">
        <v>45.650000000000006</v>
      </c>
      <c r="I237" s="169"/>
      <c r="L237" s="165"/>
      <c r="M237" s="170"/>
      <c r="T237" s="171"/>
      <c r="AT237" s="166" t="s">
        <v>208</v>
      </c>
      <c r="AU237" s="166" t="s">
        <v>85</v>
      </c>
      <c r="AV237" s="14" t="s">
        <v>139</v>
      </c>
      <c r="AW237" s="14" t="s">
        <v>31</v>
      </c>
      <c r="AX237" s="14" t="s">
        <v>83</v>
      </c>
      <c r="AY237" s="166" t="s">
        <v>121</v>
      </c>
    </row>
    <row r="238" spans="2:65" s="1" customFormat="1" ht="16.5" customHeight="1">
      <c r="B238" s="132"/>
      <c r="C238" s="172" t="s">
        <v>373</v>
      </c>
      <c r="D238" s="172" t="s">
        <v>258</v>
      </c>
      <c r="E238" s="173" t="s">
        <v>374</v>
      </c>
      <c r="F238" s="174" t="s">
        <v>375</v>
      </c>
      <c r="G238" s="175" t="s">
        <v>359</v>
      </c>
      <c r="H238" s="176">
        <v>102.88500000000001</v>
      </c>
      <c r="I238" s="177"/>
      <c r="J238" s="178">
        <f>ROUND(I238*H238,2)</f>
        <v>0</v>
      </c>
      <c r="K238" s="174" t="s">
        <v>149</v>
      </c>
      <c r="L238" s="179"/>
      <c r="M238" s="180" t="s">
        <v>1</v>
      </c>
      <c r="N238" s="181" t="s">
        <v>40</v>
      </c>
      <c r="P238" s="142">
        <f>O238*H238</f>
        <v>0</v>
      </c>
      <c r="Q238" s="142">
        <v>1</v>
      </c>
      <c r="R238" s="142">
        <f>Q238*H238</f>
        <v>102.88500000000001</v>
      </c>
      <c r="S238" s="142">
        <v>0</v>
      </c>
      <c r="T238" s="143">
        <f>S238*H238</f>
        <v>0</v>
      </c>
      <c r="AR238" s="144" t="s">
        <v>159</v>
      </c>
      <c r="AT238" s="144" t="s">
        <v>258</v>
      </c>
      <c r="AU238" s="144" t="s">
        <v>85</v>
      </c>
      <c r="AY238" s="17" t="s">
        <v>121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83</v>
      </c>
      <c r="BK238" s="145">
        <f>ROUND(I238*H238,2)</f>
        <v>0</v>
      </c>
      <c r="BL238" s="17" t="s">
        <v>139</v>
      </c>
      <c r="BM238" s="144" t="s">
        <v>376</v>
      </c>
    </row>
    <row r="239" spans="2:65" s="13" customFormat="1" ht="11.25">
      <c r="B239" s="158"/>
      <c r="D239" s="152" t="s">
        <v>208</v>
      </c>
      <c r="E239" s="159" t="s">
        <v>1</v>
      </c>
      <c r="F239" s="160" t="s">
        <v>377</v>
      </c>
      <c r="H239" s="161">
        <v>102.88500000000001</v>
      </c>
      <c r="I239" s="162"/>
      <c r="L239" s="158"/>
      <c r="M239" s="163"/>
      <c r="T239" s="164"/>
      <c r="AT239" s="159" t="s">
        <v>208</v>
      </c>
      <c r="AU239" s="159" t="s">
        <v>85</v>
      </c>
      <c r="AV239" s="13" t="s">
        <v>85</v>
      </c>
      <c r="AW239" s="13" t="s">
        <v>31</v>
      </c>
      <c r="AX239" s="13" t="s">
        <v>83</v>
      </c>
      <c r="AY239" s="159" t="s">
        <v>121</v>
      </c>
    </row>
    <row r="240" spans="2:65" s="1" customFormat="1" ht="33" customHeight="1">
      <c r="B240" s="132"/>
      <c r="C240" s="133" t="s">
        <v>378</v>
      </c>
      <c r="D240" s="133" t="s">
        <v>124</v>
      </c>
      <c r="E240" s="134" t="s">
        <v>379</v>
      </c>
      <c r="F240" s="135" t="s">
        <v>380</v>
      </c>
      <c r="G240" s="136" t="s">
        <v>280</v>
      </c>
      <c r="H240" s="137">
        <v>8.4960000000000004</v>
      </c>
      <c r="I240" s="138"/>
      <c r="J240" s="139">
        <f>ROUND(I240*H240,2)</f>
        <v>0</v>
      </c>
      <c r="K240" s="135" t="s">
        <v>149</v>
      </c>
      <c r="L240" s="32"/>
      <c r="M240" s="140" t="s">
        <v>1</v>
      </c>
      <c r="N240" s="141" t="s">
        <v>40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139</v>
      </c>
      <c r="AT240" s="144" t="s">
        <v>124</v>
      </c>
      <c r="AU240" s="144" t="s">
        <v>85</v>
      </c>
      <c r="AY240" s="17" t="s">
        <v>121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83</v>
      </c>
      <c r="BK240" s="145">
        <f>ROUND(I240*H240,2)</f>
        <v>0</v>
      </c>
      <c r="BL240" s="17" t="s">
        <v>139</v>
      </c>
      <c r="BM240" s="144" t="s">
        <v>381</v>
      </c>
    </row>
    <row r="241" spans="2:65" s="13" customFormat="1" ht="11.25">
      <c r="B241" s="158"/>
      <c r="D241" s="152" t="s">
        <v>208</v>
      </c>
      <c r="E241" s="159" t="s">
        <v>1</v>
      </c>
      <c r="F241" s="160" t="s">
        <v>382</v>
      </c>
      <c r="H241" s="161">
        <v>8.4960000000000004</v>
      </c>
      <c r="I241" s="162"/>
      <c r="L241" s="158"/>
      <c r="M241" s="163"/>
      <c r="T241" s="164"/>
      <c r="AT241" s="159" t="s">
        <v>208</v>
      </c>
      <c r="AU241" s="159" t="s">
        <v>85</v>
      </c>
      <c r="AV241" s="13" t="s">
        <v>85</v>
      </c>
      <c r="AW241" s="13" t="s">
        <v>31</v>
      </c>
      <c r="AX241" s="13" t="s">
        <v>83</v>
      </c>
      <c r="AY241" s="159" t="s">
        <v>121</v>
      </c>
    </row>
    <row r="242" spans="2:65" s="1" customFormat="1" ht="37.9" customHeight="1">
      <c r="B242" s="132"/>
      <c r="C242" s="133" t="s">
        <v>383</v>
      </c>
      <c r="D242" s="133" t="s">
        <v>124</v>
      </c>
      <c r="E242" s="134" t="s">
        <v>384</v>
      </c>
      <c r="F242" s="135" t="s">
        <v>385</v>
      </c>
      <c r="G242" s="136" t="s">
        <v>205</v>
      </c>
      <c r="H242" s="137">
        <v>22.8</v>
      </c>
      <c r="I242" s="138"/>
      <c r="J242" s="139">
        <f>ROUND(I242*H242,2)</f>
        <v>0</v>
      </c>
      <c r="K242" s="135" t="s">
        <v>149</v>
      </c>
      <c r="L242" s="32"/>
      <c r="M242" s="140" t="s">
        <v>1</v>
      </c>
      <c r="N242" s="141" t="s">
        <v>40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139</v>
      </c>
      <c r="AT242" s="144" t="s">
        <v>124</v>
      </c>
      <c r="AU242" s="144" t="s">
        <v>85</v>
      </c>
      <c r="AY242" s="17" t="s">
        <v>121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83</v>
      </c>
      <c r="BK242" s="145">
        <f>ROUND(I242*H242,2)</f>
        <v>0</v>
      </c>
      <c r="BL242" s="17" t="s">
        <v>139</v>
      </c>
      <c r="BM242" s="144" t="s">
        <v>386</v>
      </c>
    </row>
    <row r="243" spans="2:65" s="13" customFormat="1" ht="11.25">
      <c r="B243" s="158"/>
      <c r="D243" s="152" t="s">
        <v>208</v>
      </c>
      <c r="E243" s="159" t="s">
        <v>1</v>
      </c>
      <c r="F243" s="160" t="s">
        <v>387</v>
      </c>
      <c r="H243" s="161">
        <v>2.8</v>
      </c>
      <c r="I243" s="162"/>
      <c r="L243" s="158"/>
      <c r="M243" s="163"/>
      <c r="T243" s="164"/>
      <c r="AT243" s="159" t="s">
        <v>208</v>
      </c>
      <c r="AU243" s="159" t="s">
        <v>85</v>
      </c>
      <c r="AV243" s="13" t="s">
        <v>85</v>
      </c>
      <c r="AW243" s="13" t="s">
        <v>31</v>
      </c>
      <c r="AX243" s="13" t="s">
        <v>75</v>
      </c>
      <c r="AY243" s="159" t="s">
        <v>121</v>
      </c>
    </row>
    <row r="244" spans="2:65" s="13" customFormat="1" ht="11.25">
      <c r="B244" s="158"/>
      <c r="D244" s="152" t="s">
        <v>208</v>
      </c>
      <c r="E244" s="159" t="s">
        <v>1</v>
      </c>
      <c r="F244" s="160" t="s">
        <v>388</v>
      </c>
      <c r="H244" s="161">
        <v>20</v>
      </c>
      <c r="I244" s="162"/>
      <c r="L244" s="158"/>
      <c r="M244" s="163"/>
      <c r="T244" s="164"/>
      <c r="AT244" s="159" t="s">
        <v>208</v>
      </c>
      <c r="AU244" s="159" t="s">
        <v>85</v>
      </c>
      <c r="AV244" s="13" t="s">
        <v>85</v>
      </c>
      <c r="AW244" s="13" t="s">
        <v>31</v>
      </c>
      <c r="AX244" s="13" t="s">
        <v>75</v>
      </c>
      <c r="AY244" s="159" t="s">
        <v>121</v>
      </c>
    </row>
    <row r="245" spans="2:65" s="14" customFormat="1" ht="11.25">
      <c r="B245" s="165"/>
      <c r="D245" s="152" t="s">
        <v>208</v>
      </c>
      <c r="E245" s="166" t="s">
        <v>1</v>
      </c>
      <c r="F245" s="167" t="s">
        <v>212</v>
      </c>
      <c r="H245" s="168">
        <v>22.8</v>
      </c>
      <c r="I245" s="169"/>
      <c r="L245" s="165"/>
      <c r="M245" s="170"/>
      <c r="T245" s="171"/>
      <c r="AT245" s="166" t="s">
        <v>208</v>
      </c>
      <c r="AU245" s="166" t="s">
        <v>85</v>
      </c>
      <c r="AV245" s="14" t="s">
        <v>139</v>
      </c>
      <c r="AW245" s="14" t="s">
        <v>31</v>
      </c>
      <c r="AX245" s="14" t="s">
        <v>83</v>
      </c>
      <c r="AY245" s="166" t="s">
        <v>121</v>
      </c>
    </row>
    <row r="246" spans="2:65" s="1" customFormat="1" ht="16.5" customHeight="1">
      <c r="B246" s="132"/>
      <c r="C246" s="172" t="s">
        <v>389</v>
      </c>
      <c r="D246" s="172" t="s">
        <v>258</v>
      </c>
      <c r="E246" s="173" t="s">
        <v>390</v>
      </c>
      <c r="F246" s="174" t="s">
        <v>391</v>
      </c>
      <c r="G246" s="175" t="s">
        <v>359</v>
      </c>
      <c r="H246" s="176">
        <v>4.3319999999999999</v>
      </c>
      <c r="I246" s="177"/>
      <c r="J246" s="178">
        <f>ROUND(I246*H246,2)</f>
        <v>0</v>
      </c>
      <c r="K246" s="174" t="s">
        <v>149</v>
      </c>
      <c r="L246" s="179"/>
      <c r="M246" s="180" t="s">
        <v>1</v>
      </c>
      <c r="N246" s="181" t="s">
        <v>40</v>
      </c>
      <c r="P246" s="142">
        <f>O246*H246</f>
        <v>0</v>
      </c>
      <c r="Q246" s="142">
        <v>1</v>
      </c>
      <c r="R246" s="142">
        <f>Q246*H246</f>
        <v>4.3319999999999999</v>
      </c>
      <c r="S246" s="142">
        <v>0</v>
      </c>
      <c r="T246" s="143">
        <f>S246*H246</f>
        <v>0</v>
      </c>
      <c r="AR246" s="144" t="s">
        <v>159</v>
      </c>
      <c r="AT246" s="144" t="s">
        <v>258</v>
      </c>
      <c r="AU246" s="144" t="s">
        <v>85</v>
      </c>
      <c r="AY246" s="17" t="s">
        <v>121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83</v>
      </c>
      <c r="BK246" s="145">
        <f>ROUND(I246*H246,2)</f>
        <v>0</v>
      </c>
      <c r="BL246" s="17" t="s">
        <v>139</v>
      </c>
      <c r="BM246" s="144" t="s">
        <v>392</v>
      </c>
    </row>
    <row r="247" spans="2:65" s="13" customFormat="1" ht="11.25">
      <c r="B247" s="158"/>
      <c r="D247" s="152" t="s">
        <v>208</v>
      </c>
      <c r="E247" s="159" t="s">
        <v>1</v>
      </c>
      <c r="F247" s="160" t="s">
        <v>393</v>
      </c>
      <c r="H247" s="161">
        <v>4.3319999999999999</v>
      </c>
      <c r="I247" s="162"/>
      <c r="L247" s="158"/>
      <c r="M247" s="163"/>
      <c r="T247" s="164"/>
      <c r="AT247" s="159" t="s">
        <v>208</v>
      </c>
      <c r="AU247" s="159" t="s">
        <v>85</v>
      </c>
      <c r="AV247" s="13" t="s">
        <v>85</v>
      </c>
      <c r="AW247" s="13" t="s">
        <v>31</v>
      </c>
      <c r="AX247" s="13" t="s">
        <v>83</v>
      </c>
      <c r="AY247" s="159" t="s">
        <v>121</v>
      </c>
    </row>
    <row r="248" spans="2:65" s="1" customFormat="1" ht="24.2" customHeight="1">
      <c r="B248" s="132"/>
      <c r="C248" s="133" t="s">
        <v>394</v>
      </c>
      <c r="D248" s="133" t="s">
        <v>124</v>
      </c>
      <c r="E248" s="134" t="s">
        <v>395</v>
      </c>
      <c r="F248" s="135" t="s">
        <v>396</v>
      </c>
      <c r="G248" s="136" t="s">
        <v>205</v>
      </c>
      <c r="H248" s="137">
        <v>22.8</v>
      </c>
      <c r="I248" s="138"/>
      <c r="J248" s="139">
        <f>ROUND(I248*H248,2)</f>
        <v>0</v>
      </c>
      <c r="K248" s="135" t="s">
        <v>149</v>
      </c>
      <c r="L248" s="32"/>
      <c r="M248" s="140" t="s">
        <v>1</v>
      </c>
      <c r="N248" s="141" t="s">
        <v>40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139</v>
      </c>
      <c r="AT248" s="144" t="s">
        <v>124</v>
      </c>
      <c r="AU248" s="144" t="s">
        <v>85</v>
      </c>
      <c r="AY248" s="17" t="s">
        <v>121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83</v>
      </c>
      <c r="BK248" s="145">
        <f>ROUND(I248*H248,2)</f>
        <v>0</v>
      </c>
      <c r="BL248" s="17" t="s">
        <v>139</v>
      </c>
      <c r="BM248" s="144" t="s">
        <v>397</v>
      </c>
    </row>
    <row r="249" spans="2:65" s="13" customFormat="1" ht="11.25">
      <c r="B249" s="158"/>
      <c r="D249" s="152" t="s">
        <v>208</v>
      </c>
      <c r="E249" s="159" t="s">
        <v>1</v>
      </c>
      <c r="F249" s="160" t="s">
        <v>398</v>
      </c>
      <c r="H249" s="161">
        <v>22.8</v>
      </c>
      <c r="I249" s="162"/>
      <c r="L249" s="158"/>
      <c r="M249" s="163"/>
      <c r="T249" s="164"/>
      <c r="AT249" s="159" t="s">
        <v>208</v>
      </c>
      <c r="AU249" s="159" t="s">
        <v>85</v>
      </c>
      <c r="AV249" s="13" t="s">
        <v>85</v>
      </c>
      <c r="AW249" s="13" t="s">
        <v>31</v>
      </c>
      <c r="AX249" s="13" t="s">
        <v>83</v>
      </c>
      <c r="AY249" s="159" t="s">
        <v>121</v>
      </c>
    </row>
    <row r="250" spans="2:65" s="1" customFormat="1" ht="16.5" customHeight="1">
      <c r="B250" s="132"/>
      <c r="C250" s="172" t="s">
        <v>399</v>
      </c>
      <c r="D250" s="172" t="s">
        <v>258</v>
      </c>
      <c r="E250" s="173" t="s">
        <v>400</v>
      </c>
      <c r="F250" s="174" t="s">
        <v>401</v>
      </c>
      <c r="G250" s="175" t="s">
        <v>359</v>
      </c>
      <c r="H250" s="176">
        <v>1.0529999999999999</v>
      </c>
      <c r="I250" s="177"/>
      <c r="J250" s="178">
        <f>ROUND(I250*H250,2)</f>
        <v>0</v>
      </c>
      <c r="K250" s="174" t="s">
        <v>149</v>
      </c>
      <c r="L250" s="179"/>
      <c r="M250" s="180" t="s">
        <v>1</v>
      </c>
      <c r="N250" s="181" t="s">
        <v>40</v>
      </c>
      <c r="P250" s="142">
        <f>O250*H250</f>
        <v>0</v>
      </c>
      <c r="Q250" s="142">
        <v>1</v>
      </c>
      <c r="R250" s="142">
        <f>Q250*H250</f>
        <v>1.0529999999999999</v>
      </c>
      <c r="S250" s="142">
        <v>0</v>
      </c>
      <c r="T250" s="143">
        <f>S250*H250</f>
        <v>0</v>
      </c>
      <c r="AR250" s="144" t="s">
        <v>159</v>
      </c>
      <c r="AT250" s="144" t="s">
        <v>258</v>
      </c>
      <c r="AU250" s="144" t="s">
        <v>85</v>
      </c>
      <c r="AY250" s="17" t="s">
        <v>121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83</v>
      </c>
      <c r="BK250" s="145">
        <f>ROUND(I250*H250,2)</f>
        <v>0</v>
      </c>
      <c r="BL250" s="17" t="s">
        <v>139</v>
      </c>
      <c r="BM250" s="144" t="s">
        <v>402</v>
      </c>
    </row>
    <row r="251" spans="2:65" s="13" customFormat="1" ht="11.25">
      <c r="B251" s="158"/>
      <c r="D251" s="152" t="s">
        <v>208</v>
      </c>
      <c r="E251" s="159" t="s">
        <v>1</v>
      </c>
      <c r="F251" s="160" t="s">
        <v>403</v>
      </c>
      <c r="H251" s="161">
        <v>1.0529999999999999</v>
      </c>
      <c r="I251" s="162"/>
      <c r="L251" s="158"/>
      <c r="M251" s="163"/>
      <c r="T251" s="164"/>
      <c r="AT251" s="159" t="s">
        <v>208</v>
      </c>
      <c r="AU251" s="159" t="s">
        <v>85</v>
      </c>
      <c r="AV251" s="13" t="s">
        <v>85</v>
      </c>
      <c r="AW251" s="13" t="s">
        <v>31</v>
      </c>
      <c r="AX251" s="13" t="s">
        <v>83</v>
      </c>
      <c r="AY251" s="159" t="s">
        <v>121</v>
      </c>
    </row>
    <row r="252" spans="2:65" s="1" customFormat="1" ht="24.2" customHeight="1">
      <c r="B252" s="132"/>
      <c r="C252" s="133" t="s">
        <v>404</v>
      </c>
      <c r="D252" s="133" t="s">
        <v>124</v>
      </c>
      <c r="E252" s="134" t="s">
        <v>405</v>
      </c>
      <c r="F252" s="135" t="s">
        <v>406</v>
      </c>
      <c r="G252" s="136" t="s">
        <v>205</v>
      </c>
      <c r="H252" s="137">
        <v>22.8</v>
      </c>
      <c r="I252" s="138"/>
      <c r="J252" s="139">
        <f>ROUND(I252*H252,2)</f>
        <v>0</v>
      </c>
      <c r="K252" s="135" t="s">
        <v>149</v>
      </c>
      <c r="L252" s="32"/>
      <c r="M252" s="140" t="s">
        <v>1</v>
      </c>
      <c r="N252" s="141" t="s">
        <v>40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139</v>
      </c>
      <c r="AT252" s="144" t="s">
        <v>124</v>
      </c>
      <c r="AU252" s="144" t="s">
        <v>85</v>
      </c>
      <c r="AY252" s="17" t="s">
        <v>121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83</v>
      </c>
      <c r="BK252" s="145">
        <f>ROUND(I252*H252,2)</f>
        <v>0</v>
      </c>
      <c r="BL252" s="17" t="s">
        <v>139</v>
      </c>
      <c r="BM252" s="144" t="s">
        <v>407</v>
      </c>
    </row>
    <row r="253" spans="2:65" s="13" customFormat="1" ht="11.25">
      <c r="B253" s="158"/>
      <c r="D253" s="152" t="s">
        <v>208</v>
      </c>
      <c r="E253" s="159" t="s">
        <v>1</v>
      </c>
      <c r="F253" s="160" t="s">
        <v>408</v>
      </c>
      <c r="H253" s="161">
        <v>22.8</v>
      </c>
      <c r="I253" s="162"/>
      <c r="L253" s="158"/>
      <c r="M253" s="163"/>
      <c r="T253" s="164"/>
      <c r="AT253" s="159" t="s">
        <v>208</v>
      </c>
      <c r="AU253" s="159" t="s">
        <v>85</v>
      </c>
      <c r="AV253" s="13" t="s">
        <v>85</v>
      </c>
      <c r="AW253" s="13" t="s">
        <v>31</v>
      </c>
      <c r="AX253" s="13" t="s">
        <v>83</v>
      </c>
      <c r="AY253" s="159" t="s">
        <v>121</v>
      </c>
    </row>
    <row r="254" spans="2:65" s="1" customFormat="1" ht="16.5" customHeight="1">
      <c r="B254" s="132"/>
      <c r="C254" s="172" t="s">
        <v>409</v>
      </c>
      <c r="D254" s="172" t="s">
        <v>258</v>
      </c>
      <c r="E254" s="173" t="s">
        <v>410</v>
      </c>
      <c r="F254" s="174" t="s">
        <v>411</v>
      </c>
      <c r="G254" s="175" t="s">
        <v>412</v>
      </c>
      <c r="H254" s="176">
        <v>0.71799999999999997</v>
      </c>
      <c r="I254" s="177"/>
      <c r="J254" s="178">
        <f>ROUND(I254*H254,2)</f>
        <v>0</v>
      </c>
      <c r="K254" s="174" t="s">
        <v>149</v>
      </c>
      <c r="L254" s="179"/>
      <c r="M254" s="180" t="s">
        <v>1</v>
      </c>
      <c r="N254" s="181" t="s">
        <v>40</v>
      </c>
      <c r="P254" s="142">
        <f>O254*H254</f>
        <v>0</v>
      </c>
      <c r="Q254" s="142">
        <v>1E-3</v>
      </c>
      <c r="R254" s="142">
        <f>Q254*H254</f>
        <v>7.18E-4</v>
      </c>
      <c r="S254" s="142">
        <v>0</v>
      </c>
      <c r="T254" s="143">
        <f>S254*H254</f>
        <v>0</v>
      </c>
      <c r="AR254" s="144" t="s">
        <v>159</v>
      </c>
      <c r="AT254" s="144" t="s">
        <v>258</v>
      </c>
      <c r="AU254" s="144" t="s">
        <v>85</v>
      </c>
      <c r="AY254" s="17" t="s">
        <v>121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83</v>
      </c>
      <c r="BK254" s="145">
        <f>ROUND(I254*H254,2)</f>
        <v>0</v>
      </c>
      <c r="BL254" s="17" t="s">
        <v>139</v>
      </c>
      <c r="BM254" s="144" t="s">
        <v>413</v>
      </c>
    </row>
    <row r="255" spans="2:65" s="13" customFormat="1" ht="11.25">
      <c r="B255" s="158"/>
      <c r="D255" s="152" t="s">
        <v>208</v>
      </c>
      <c r="E255" s="159" t="s">
        <v>1</v>
      </c>
      <c r="F255" s="160" t="s">
        <v>414</v>
      </c>
      <c r="H255" s="161">
        <v>0.71799999999999997</v>
      </c>
      <c r="I255" s="162"/>
      <c r="L255" s="158"/>
      <c r="M255" s="163"/>
      <c r="T255" s="164"/>
      <c r="AT255" s="159" t="s">
        <v>208</v>
      </c>
      <c r="AU255" s="159" t="s">
        <v>85</v>
      </c>
      <c r="AV255" s="13" t="s">
        <v>85</v>
      </c>
      <c r="AW255" s="13" t="s">
        <v>31</v>
      </c>
      <c r="AX255" s="13" t="s">
        <v>83</v>
      </c>
      <c r="AY255" s="159" t="s">
        <v>121</v>
      </c>
    </row>
    <row r="256" spans="2:65" s="1" customFormat="1" ht="24.2" customHeight="1">
      <c r="B256" s="132"/>
      <c r="C256" s="133" t="s">
        <v>415</v>
      </c>
      <c r="D256" s="133" t="s">
        <v>124</v>
      </c>
      <c r="E256" s="134" t="s">
        <v>416</v>
      </c>
      <c r="F256" s="135" t="s">
        <v>417</v>
      </c>
      <c r="G256" s="136" t="s">
        <v>205</v>
      </c>
      <c r="H256" s="137">
        <v>530.04</v>
      </c>
      <c r="I256" s="138"/>
      <c r="J256" s="139">
        <f>ROUND(I256*H256,2)</f>
        <v>0</v>
      </c>
      <c r="K256" s="135" t="s">
        <v>149</v>
      </c>
      <c r="L256" s="32"/>
      <c r="M256" s="140" t="s">
        <v>1</v>
      </c>
      <c r="N256" s="141" t="s">
        <v>40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139</v>
      </c>
      <c r="AT256" s="144" t="s">
        <v>124</v>
      </c>
      <c r="AU256" s="144" t="s">
        <v>85</v>
      </c>
      <c r="AY256" s="17" t="s">
        <v>121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83</v>
      </c>
      <c r="BK256" s="145">
        <f>ROUND(I256*H256,2)</f>
        <v>0</v>
      </c>
      <c r="BL256" s="17" t="s">
        <v>139</v>
      </c>
      <c r="BM256" s="144" t="s">
        <v>418</v>
      </c>
    </row>
    <row r="257" spans="2:65" s="12" customFormat="1" ht="11.25">
      <c r="B257" s="151"/>
      <c r="D257" s="152" t="s">
        <v>208</v>
      </c>
      <c r="E257" s="153" t="s">
        <v>1</v>
      </c>
      <c r="F257" s="154" t="s">
        <v>419</v>
      </c>
      <c r="H257" s="153" t="s">
        <v>1</v>
      </c>
      <c r="I257" s="155"/>
      <c r="L257" s="151"/>
      <c r="M257" s="156"/>
      <c r="T257" s="157"/>
      <c r="AT257" s="153" t="s">
        <v>208</v>
      </c>
      <c r="AU257" s="153" t="s">
        <v>85</v>
      </c>
      <c r="AV257" s="12" t="s">
        <v>83</v>
      </c>
      <c r="AW257" s="12" t="s">
        <v>31</v>
      </c>
      <c r="AX257" s="12" t="s">
        <v>75</v>
      </c>
      <c r="AY257" s="153" t="s">
        <v>121</v>
      </c>
    </row>
    <row r="258" spans="2:65" s="13" customFormat="1" ht="11.25">
      <c r="B258" s="158"/>
      <c r="D258" s="152" t="s">
        <v>208</v>
      </c>
      <c r="E258" s="159" t="s">
        <v>1</v>
      </c>
      <c r="F258" s="160" t="s">
        <v>420</v>
      </c>
      <c r="H258" s="161">
        <v>87.2</v>
      </c>
      <c r="I258" s="162"/>
      <c r="L258" s="158"/>
      <c r="M258" s="163"/>
      <c r="T258" s="164"/>
      <c r="AT258" s="159" t="s">
        <v>208</v>
      </c>
      <c r="AU258" s="159" t="s">
        <v>85</v>
      </c>
      <c r="AV258" s="13" t="s">
        <v>85</v>
      </c>
      <c r="AW258" s="13" t="s">
        <v>31</v>
      </c>
      <c r="AX258" s="13" t="s">
        <v>75</v>
      </c>
      <c r="AY258" s="159" t="s">
        <v>121</v>
      </c>
    </row>
    <row r="259" spans="2:65" s="13" customFormat="1" ht="11.25">
      <c r="B259" s="158"/>
      <c r="D259" s="152" t="s">
        <v>208</v>
      </c>
      <c r="E259" s="159" t="s">
        <v>1</v>
      </c>
      <c r="F259" s="160" t="s">
        <v>421</v>
      </c>
      <c r="H259" s="161">
        <v>20</v>
      </c>
      <c r="I259" s="162"/>
      <c r="L259" s="158"/>
      <c r="M259" s="163"/>
      <c r="T259" s="164"/>
      <c r="AT259" s="159" t="s">
        <v>208</v>
      </c>
      <c r="AU259" s="159" t="s">
        <v>85</v>
      </c>
      <c r="AV259" s="13" t="s">
        <v>85</v>
      </c>
      <c r="AW259" s="13" t="s">
        <v>31</v>
      </c>
      <c r="AX259" s="13" t="s">
        <v>75</v>
      </c>
      <c r="AY259" s="159" t="s">
        <v>121</v>
      </c>
    </row>
    <row r="260" spans="2:65" s="13" customFormat="1" ht="11.25">
      <c r="B260" s="158"/>
      <c r="D260" s="152" t="s">
        <v>208</v>
      </c>
      <c r="E260" s="159" t="s">
        <v>1</v>
      </c>
      <c r="F260" s="160" t="s">
        <v>422</v>
      </c>
      <c r="H260" s="161">
        <v>220</v>
      </c>
      <c r="I260" s="162"/>
      <c r="L260" s="158"/>
      <c r="M260" s="163"/>
      <c r="T260" s="164"/>
      <c r="AT260" s="159" t="s">
        <v>208</v>
      </c>
      <c r="AU260" s="159" t="s">
        <v>85</v>
      </c>
      <c r="AV260" s="13" t="s">
        <v>85</v>
      </c>
      <c r="AW260" s="13" t="s">
        <v>31</v>
      </c>
      <c r="AX260" s="13" t="s">
        <v>75</v>
      </c>
      <c r="AY260" s="159" t="s">
        <v>121</v>
      </c>
    </row>
    <row r="261" spans="2:65" s="13" customFormat="1" ht="11.25">
      <c r="B261" s="158"/>
      <c r="D261" s="152" t="s">
        <v>208</v>
      </c>
      <c r="E261" s="159" t="s">
        <v>1</v>
      </c>
      <c r="F261" s="160" t="s">
        <v>423</v>
      </c>
      <c r="H261" s="161">
        <v>63.25</v>
      </c>
      <c r="I261" s="162"/>
      <c r="L261" s="158"/>
      <c r="M261" s="163"/>
      <c r="T261" s="164"/>
      <c r="AT261" s="159" t="s">
        <v>208</v>
      </c>
      <c r="AU261" s="159" t="s">
        <v>85</v>
      </c>
      <c r="AV261" s="13" t="s">
        <v>85</v>
      </c>
      <c r="AW261" s="13" t="s">
        <v>31</v>
      </c>
      <c r="AX261" s="13" t="s">
        <v>75</v>
      </c>
      <c r="AY261" s="159" t="s">
        <v>121</v>
      </c>
    </row>
    <row r="262" spans="2:65" s="13" customFormat="1" ht="11.25">
      <c r="B262" s="158"/>
      <c r="D262" s="152" t="s">
        <v>208</v>
      </c>
      <c r="E262" s="159" t="s">
        <v>1</v>
      </c>
      <c r="F262" s="160" t="s">
        <v>424</v>
      </c>
      <c r="H262" s="161">
        <v>117.6</v>
      </c>
      <c r="I262" s="162"/>
      <c r="L262" s="158"/>
      <c r="M262" s="163"/>
      <c r="T262" s="164"/>
      <c r="AT262" s="159" t="s">
        <v>208</v>
      </c>
      <c r="AU262" s="159" t="s">
        <v>85</v>
      </c>
      <c r="AV262" s="13" t="s">
        <v>85</v>
      </c>
      <c r="AW262" s="13" t="s">
        <v>31</v>
      </c>
      <c r="AX262" s="13" t="s">
        <v>75</v>
      </c>
      <c r="AY262" s="159" t="s">
        <v>121</v>
      </c>
    </row>
    <row r="263" spans="2:65" s="12" customFormat="1" ht="11.25">
      <c r="B263" s="151"/>
      <c r="D263" s="152" t="s">
        <v>208</v>
      </c>
      <c r="E263" s="153" t="s">
        <v>1</v>
      </c>
      <c r="F263" s="154" t="s">
        <v>425</v>
      </c>
      <c r="H263" s="153" t="s">
        <v>1</v>
      </c>
      <c r="I263" s="155"/>
      <c r="L263" s="151"/>
      <c r="M263" s="156"/>
      <c r="T263" s="157"/>
      <c r="AT263" s="153" t="s">
        <v>208</v>
      </c>
      <c r="AU263" s="153" t="s">
        <v>85</v>
      </c>
      <c r="AV263" s="12" t="s">
        <v>83</v>
      </c>
      <c r="AW263" s="12" t="s">
        <v>31</v>
      </c>
      <c r="AX263" s="12" t="s">
        <v>75</v>
      </c>
      <c r="AY263" s="153" t="s">
        <v>121</v>
      </c>
    </row>
    <row r="264" spans="2:65" s="13" customFormat="1" ht="11.25">
      <c r="B264" s="158"/>
      <c r="D264" s="152" t="s">
        <v>208</v>
      </c>
      <c r="E264" s="159" t="s">
        <v>1</v>
      </c>
      <c r="F264" s="160" t="s">
        <v>426</v>
      </c>
      <c r="H264" s="161">
        <v>6.4950000000000001</v>
      </c>
      <c r="I264" s="162"/>
      <c r="L264" s="158"/>
      <c r="M264" s="163"/>
      <c r="T264" s="164"/>
      <c r="AT264" s="159" t="s">
        <v>208</v>
      </c>
      <c r="AU264" s="159" t="s">
        <v>85</v>
      </c>
      <c r="AV264" s="13" t="s">
        <v>85</v>
      </c>
      <c r="AW264" s="13" t="s">
        <v>31</v>
      </c>
      <c r="AX264" s="13" t="s">
        <v>75</v>
      </c>
      <c r="AY264" s="159" t="s">
        <v>121</v>
      </c>
    </row>
    <row r="265" spans="2:65" s="13" customFormat="1" ht="11.25">
      <c r="B265" s="158"/>
      <c r="D265" s="152" t="s">
        <v>208</v>
      </c>
      <c r="E265" s="159" t="s">
        <v>1</v>
      </c>
      <c r="F265" s="160" t="s">
        <v>427</v>
      </c>
      <c r="H265" s="161">
        <v>15.494999999999999</v>
      </c>
      <c r="I265" s="162"/>
      <c r="L265" s="158"/>
      <c r="M265" s="163"/>
      <c r="T265" s="164"/>
      <c r="AT265" s="159" t="s">
        <v>208</v>
      </c>
      <c r="AU265" s="159" t="s">
        <v>85</v>
      </c>
      <c r="AV265" s="13" t="s">
        <v>85</v>
      </c>
      <c r="AW265" s="13" t="s">
        <v>31</v>
      </c>
      <c r="AX265" s="13" t="s">
        <v>75</v>
      </c>
      <c r="AY265" s="159" t="s">
        <v>121</v>
      </c>
    </row>
    <row r="266" spans="2:65" s="14" customFormat="1" ht="11.25">
      <c r="B266" s="165"/>
      <c r="D266" s="152" t="s">
        <v>208</v>
      </c>
      <c r="E266" s="166" t="s">
        <v>1</v>
      </c>
      <c r="F266" s="167" t="s">
        <v>212</v>
      </c>
      <c r="H266" s="168">
        <v>530.04</v>
      </c>
      <c r="I266" s="169"/>
      <c r="L266" s="165"/>
      <c r="M266" s="170"/>
      <c r="T266" s="171"/>
      <c r="AT266" s="166" t="s">
        <v>208</v>
      </c>
      <c r="AU266" s="166" t="s">
        <v>85</v>
      </c>
      <c r="AV266" s="14" t="s">
        <v>139</v>
      </c>
      <c r="AW266" s="14" t="s">
        <v>31</v>
      </c>
      <c r="AX266" s="14" t="s">
        <v>83</v>
      </c>
      <c r="AY266" s="166" t="s">
        <v>121</v>
      </c>
    </row>
    <row r="267" spans="2:65" s="1" customFormat="1" ht="37.9" customHeight="1">
      <c r="B267" s="132"/>
      <c r="C267" s="133" t="s">
        <v>428</v>
      </c>
      <c r="D267" s="133" t="s">
        <v>124</v>
      </c>
      <c r="E267" s="134" t="s">
        <v>429</v>
      </c>
      <c r="F267" s="135" t="s">
        <v>430</v>
      </c>
      <c r="G267" s="136" t="s">
        <v>261</v>
      </c>
      <c r="H267" s="137">
        <v>15</v>
      </c>
      <c r="I267" s="138"/>
      <c r="J267" s="139">
        <f>ROUND(I267*H267,2)</f>
        <v>0</v>
      </c>
      <c r="K267" s="135" t="s">
        <v>149</v>
      </c>
      <c r="L267" s="32"/>
      <c r="M267" s="140" t="s">
        <v>1</v>
      </c>
      <c r="N267" s="141" t="s">
        <v>40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139</v>
      </c>
      <c r="AT267" s="144" t="s">
        <v>124</v>
      </c>
      <c r="AU267" s="144" t="s">
        <v>85</v>
      </c>
      <c r="AY267" s="17" t="s">
        <v>121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83</v>
      </c>
      <c r="BK267" s="145">
        <f>ROUND(I267*H267,2)</f>
        <v>0</v>
      </c>
      <c r="BL267" s="17" t="s">
        <v>139</v>
      </c>
      <c r="BM267" s="144" t="s">
        <v>431</v>
      </c>
    </row>
    <row r="268" spans="2:65" s="1" customFormat="1" ht="16.5" customHeight="1">
      <c r="B268" s="132"/>
      <c r="C268" s="172" t="s">
        <v>432</v>
      </c>
      <c r="D268" s="172" t="s">
        <v>258</v>
      </c>
      <c r="E268" s="173" t="s">
        <v>433</v>
      </c>
      <c r="F268" s="174" t="s">
        <v>434</v>
      </c>
      <c r="G268" s="175" t="s">
        <v>261</v>
      </c>
      <c r="H268" s="176">
        <v>15</v>
      </c>
      <c r="I268" s="177"/>
      <c r="J268" s="178">
        <f>ROUND(I268*H268,2)</f>
        <v>0</v>
      </c>
      <c r="K268" s="174" t="s">
        <v>1</v>
      </c>
      <c r="L268" s="179"/>
      <c r="M268" s="180" t="s">
        <v>1</v>
      </c>
      <c r="N268" s="181" t="s">
        <v>40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159</v>
      </c>
      <c r="AT268" s="144" t="s">
        <v>258</v>
      </c>
      <c r="AU268" s="144" t="s">
        <v>85</v>
      </c>
      <c r="AY268" s="17" t="s">
        <v>121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83</v>
      </c>
      <c r="BK268" s="145">
        <f>ROUND(I268*H268,2)</f>
        <v>0</v>
      </c>
      <c r="BL268" s="17" t="s">
        <v>139</v>
      </c>
      <c r="BM268" s="144" t="s">
        <v>435</v>
      </c>
    </row>
    <row r="269" spans="2:65" s="1" customFormat="1" ht="16.5" customHeight="1">
      <c r="B269" s="132"/>
      <c r="C269" s="133" t="s">
        <v>436</v>
      </c>
      <c r="D269" s="133" t="s">
        <v>124</v>
      </c>
      <c r="E269" s="134" t="s">
        <v>437</v>
      </c>
      <c r="F269" s="135" t="s">
        <v>438</v>
      </c>
      <c r="G269" s="136" t="s">
        <v>261</v>
      </c>
      <c r="H269" s="137">
        <v>15</v>
      </c>
      <c r="I269" s="138"/>
      <c r="J269" s="139">
        <f>ROUND(I269*H269,2)</f>
        <v>0</v>
      </c>
      <c r="K269" s="135" t="s">
        <v>149</v>
      </c>
      <c r="L269" s="32"/>
      <c r="M269" s="140" t="s">
        <v>1</v>
      </c>
      <c r="N269" s="141" t="s">
        <v>40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139</v>
      </c>
      <c r="AT269" s="144" t="s">
        <v>124</v>
      </c>
      <c r="AU269" s="144" t="s">
        <v>85</v>
      </c>
      <c r="AY269" s="17" t="s">
        <v>121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83</v>
      </c>
      <c r="BK269" s="145">
        <f>ROUND(I269*H269,2)</f>
        <v>0</v>
      </c>
      <c r="BL269" s="17" t="s">
        <v>139</v>
      </c>
      <c r="BM269" s="144" t="s">
        <v>439</v>
      </c>
    </row>
    <row r="270" spans="2:65" s="1" customFormat="1" ht="21.75" customHeight="1">
      <c r="B270" s="132"/>
      <c r="C270" s="133" t="s">
        <v>440</v>
      </c>
      <c r="D270" s="133" t="s">
        <v>124</v>
      </c>
      <c r="E270" s="134" t="s">
        <v>441</v>
      </c>
      <c r="F270" s="135" t="s">
        <v>442</v>
      </c>
      <c r="G270" s="136" t="s">
        <v>205</v>
      </c>
      <c r="H270" s="137">
        <v>20</v>
      </c>
      <c r="I270" s="138"/>
      <c r="J270" s="139">
        <f>ROUND(I270*H270,2)</f>
        <v>0</v>
      </c>
      <c r="K270" s="135" t="s">
        <v>149</v>
      </c>
      <c r="L270" s="32"/>
      <c r="M270" s="140" t="s">
        <v>1</v>
      </c>
      <c r="N270" s="141" t="s">
        <v>40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139</v>
      </c>
      <c r="AT270" s="144" t="s">
        <v>124</v>
      </c>
      <c r="AU270" s="144" t="s">
        <v>85</v>
      </c>
      <c r="AY270" s="17" t="s">
        <v>121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139</v>
      </c>
      <c r="BM270" s="144" t="s">
        <v>443</v>
      </c>
    </row>
    <row r="271" spans="2:65" s="13" customFormat="1" ht="11.25">
      <c r="B271" s="158"/>
      <c r="D271" s="152" t="s">
        <v>208</v>
      </c>
      <c r="E271" s="159" t="s">
        <v>1</v>
      </c>
      <c r="F271" s="160" t="s">
        <v>444</v>
      </c>
      <c r="H271" s="161">
        <v>20</v>
      </c>
      <c r="I271" s="162"/>
      <c r="L271" s="158"/>
      <c r="M271" s="163"/>
      <c r="T271" s="164"/>
      <c r="AT271" s="159" t="s">
        <v>208</v>
      </c>
      <c r="AU271" s="159" t="s">
        <v>85</v>
      </c>
      <c r="AV271" s="13" t="s">
        <v>85</v>
      </c>
      <c r="AW271" s="13" t="s">
        <v>31</v>
      </c>
      <c r="AX271" s="13" t="s">
        <v>83</v>
      </c>
      <c r="AY271" s="159" t="s">
        <v>121</v>
      </c>
    </row>
    <row r="272" spans="2:65" s="1" customFormat="1" ht="16.5" customHeight="1">
      <c r="B272" s="132"/>
      <c r="C272" s="172" t="s">
        <v>445</v>
      </c>
      <c r="D272" s="172" t="s">
        <v>258</v>
      </c>
      <c r="E272" s="173" t="s">
        <v>446</v>
      </c>
      <c r="F272" s="174" t="s">
        <v>447</v>
      </c>
      <c r="G272" s="175" t="s">
        <v>205</v>
      </c>
      <c r="H272" s="176">
        <v>21</v>
      </c>
      <c r="I272" s="177"/>
      <c r="J272" s="178">
        <f>ROUND(I272*H272,2)</f>
        <v>0</v>
      </c>
      <c r="K272" s="174" t="s">
        <v>149</v>
      </c>
      <c r="L272" s="179"/>
      <c r="M272" s="180" t="s">
        <v>1</v>
      </c>
      <c r="N272" s="181" t="s">
        <v>40</v>
      </c>
      <c r="P272" s="142">
        <f>O272*H272</f>
        <v>0</v>
      </c>
      <c r="Q272" s="142">
        <v>5.0000000000000002E-5</v>
      </c>
      <c r="R272" s="142">
        <f>Q272*H272</f>
        <v>1.0500000000000002E-3</v>
      </c>
      <c r="S272" s="142">
        <v>0</v>
      </c>
      <c r="T272" s="143">
        <f>S272*H272</f>
        <v>0</v>
      </c>
      <c r="AR272" s="144" t="s">
        <v>159</v>
      </c>
      <c r="AT272" s="144" t="s">
        <v>258</v>
      </c>
      <c r="AU272" s="144" t="s">
        <v>85</v>
      </c>
      <c r="AY272" s="17" t="s">
        <v>121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83</v>
      </c>
      <c r="BK272" s="145">
        <f>ROUND(I272*H272,2)</f>
        <v>0</v>
      </c>
      <c r="BL272" s="17" t="s">
        <v>139</v>
      </c>
      <c r="BM272" s="144" t="s">
        <v>448</v>
      </c>
    </row>
    <row r="273" spans="2:65" s="13" customFormat="1" ht="11.25">
      <c r="B273" s="158"/>
      <c r="D273" s="152" t="s">
        <v>208</v>
      </c>
      <c r="E273" s="159" t="s">
        <v>1</v>
      </c>
      <c r="F273" s="160" t="s">
        <v>449</v>
      </c>
      <c r="H273" s="161">
        <v>21</v>
      </c>
      <c r="I273" s="162"/>
      <c r="L273" s="158"/>
      <c r="M273" s="163"/>
      <c r="T273" s="164"/>
      <c r="AT273" s="159" t="s">
        <v>208</v>
      </c>
      <c r="AU273" s="159" t="s">
        <v>85</v>
      </c>
      <c r="AV273" s="13" t="s">
        <v>85</v>
      </c>
      <c r="AW273" s="13" t="s">
        <v>31</v>
      </c>
      <c r="AX273" s="13" t="s">
        <v>83</v>
      </c>
      <c r="AY273" s="159" t="s">
        <v>121</v>
      </c>
    </row>
    <row r="274" spans="2:65" s="1" customFormat="1" ht="21.75" customHeight="1">
      <c r="B274" s="132"/>
      <c r="C274" s="133" t="s">
        <v>450</v>
      </c>
      <c r="D274" s="133" t="s">
        <v>124</v>
      </c>
      <c r="E274" s="134" t="s">
        <v>451</v>
      </c>
      <c r="F274" s="135" t="s">
        <v>452</v>
      </c>
      <c r="G274" s="136" t="s">
        <v>280</v>
      </c>
      <c r="H274" s="137">
        <v>6.66</v>
      </c>
      <c r="I274" s="138"/>
      <c r="J274" s="139">
        <f>ROUND(I274*H274,2)</f>
        <v>0</v>
      </c>
      <c r="K274" s="135" t="s">
        <v>149</v>
      </c>
      <c r="L274" s="32"/>
      <c r="M274" s="140" t="s">
        <v>1</v>
      </c>
      <c r="N274" s="141" t="s">
        <v>40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139</v>
      </c>
      <c r="AT274" s="144" t="s">
        <v>124</v>
      </c>
      <c r="AU274" s="144" t="s">
        <v>85</v>
      </c>
      <c r="AY274" s="17" t="s">
        <v>121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83</v>
      </c>
      <c r="BK274" s="145">
        <f>ROUND(I274*H274,2)</f>
        <v>0</v>
      </c>
      <c r="BL274" s="17" t="s">
        <v>139</v>
      </c>
      <c r="BM274" s="144" t="s">
        <v>453</v>
      </c>
    </row>
    <row r="275" spans="2:65" s="13" customFormat="1" ht="11.25">
      <c r="B275" s="158"/>
      <c r="D275" s="152" t="s">
        <v>208</v>
      </c>
      <c r="E275" s="159" t="s">
        <v>1</v>
      </c>
      <c r="F275" s="160" t="s">
        <v>454</v>
      </c>
      <c r="H275" s="161">
        <v>6.66</v>
      </c>
      <c r="I275" s="162"/>
      <c r="L275" s="158"/>
      <c r="M275" s="163"/>
      <c r="T275" s="164"/>
      <c r="AT275" s="159" t="s">
        <v>208</v>
      </c>
      <c r="AU275" s="159" t="s">
        <v>85</v>
      </c>
      <c r="AV275" s="13" t="s">
        <v>85</v>
      </c>
      <c r="AW275" s="13" t="s">
        <v>31</v>
      </c>
      <c r="AX275" s="13" t="s">
        <v>83</v>
      </c>
      <c r="AY275" s="159" t="s">
        <v>121</v>
      </c>
    </row>
    <row r="276" spans="2:65" s="1" customFormat="1" ht="24.2" customHeight="1">
      <c r="B276" s="132"/>
      <c r="C276" s="133" t="s">
        <v>455</v>
      </c>
      <c r="D276" s="133" t="s">
        <v>124</v>
      </c>
      <c r="E276" s="134" t="s">
        <v>456</v>
      </c>
      <c r="F276" s="135" t="s">
        <v>457</v>
      </c>
      <c r="G276" s="136" t="s">
        <v>280</v>
      </c>
      <c r="H276" s="137">
        <v>33.299999999999997</v>
      </c>
      <c r="I276" s="138"/>
      <c r="J276" s="139">
        <f>ROUND(I276*H276,2)</f>
        <v>0</v>
      </c>
      <c r="K276" s="135" t="s">
        <v>149</v>
      </c>
      <c r="L276" s="32"/>
      <c r="M276" s="140" t="s">
        <v>1</v>
      </c>
      <c r="N276" s="141" t="s">
        <v>40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139</v>
      </c>
      <c r="AT276" s="144" t="s">
        <v>124</v>
      </c>
      <c r="AU276" s="144" t="s">
        <v>85</v>
      </c>
      <c r="AY276" s="17" t="s">
        <v>121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83</v>
      </c>
      <c r="BK276" s="145">
        <f>ROUND(I276*H276,2)</f>
        <v>0</v>
      </c>
      <c r="BL276" s="17" t="s">
        <v>139</v>
      </c>
      <c r="BM276" s="144" t="s">
        <v>458</v>
      </c>
    </row>
    <row r="277" spans="2:65" s="13" customFormat="1" ht="11.25">
      <c r="B277" s="158"/>
      <c r="D277" s="152" t="s">
        <v>208</v>
      </c>
      <c r="E277" s="159" t="s">
        <v>1</v>
      </c>
      <c r="F277" s="160" t="s">
        <v>459</v>
      </c>
      <c r="H277" s="161">
        <v>33.299999999999997</v>
      </c>
      <c r="I277" s="162"/>
      <c r="L277" s="158"/>
      <c r="M277" s="163"/>
      <c r="T277" s="164"/>
      <c r="AT277" s="159" t="s">
        <v>208</v>
      </c>
      <c r="AU277" s="159" t="s">
        <v>85</v>
      </c>
      <c r="AV277" s="13" t="s">
        <v>85</v>
      </c>
      <c r="AW277" s="13" t="s">
        <v>31</v>
      </c>
      <c r="AX277" s="13" t="s">
        <v>83</v>
      </c>
      <c r="AY277" s="159" t="s">
        <v>121</v>
      </c>
    </row>
    <row r="278" spans="2:65" s="11" customFormat="1" ht="22.9" customHeight="1">
      <c r="B278" s="120"/>
      <c r="D278" s="121" t="s">
        <v>74</v>
      </c>
      <c r="E278" s="130" t="s">
        <v>139</v>
      </c>
      <c r="F278" s="130" t="s">
        <v>460</v>
      </c>
      <c r="I278" s="123"/>
      <c r="J278" s="131">
        <f>BK278</f>
        <v>0</v>
      </c>
      <c r="L278" s="120"/>
      <c r="M278" s="125"/>
      <c r="P278" s="126">
        <f>SUM(P279:P281)</f>
        <v>0</v>
      </c>
      <c r="R278" s="126">
        <f>SUM(R279:R281)</f>
        <v>0</v>
      </c>
      <c r="T278" s="127">
        <f>SUM(T279:T281)</f>
        <v>0</v>
      </c>
      <c r="AR278" s="121" t="s">
        <v>83</v>
      </c>
      <c r="AT278" s="128" t="s">
        <v>74</v>
      </c>
      <c r="AU278" s="128" t="s">
        <v>83</v>
      </c>
      <c r="AY278" s="121" t="s">
        <v>121</v>
      </c>
      <c r="BK278" s="129">
        <f>SUM(BK279:BK281)</f>
        <v>0</v>
      </c>
    </row>
    <row r="279" spans="2:65" s="1" customFormat="1" ht="16.5" customHeight="1">
      <c r="B279" s="132"/>
      <c r="C279" s="133" t="s">
        <v>461</v>
      </c>
      <c r="D279" s="133" t="s">
        <v>124</v>
      </c>
      <c r="E279" s="134" t="s">
        <v>462</v>
      </c>
      <c r="F279" s="135" t="s">
        <v>463</v>
      </c>
      <c r="G279" s="136" t="s">
        <v>280</v>
      </c>
      <c r="H279" s="137">
        <v>12.551</v>
      </c>
      <c r="I279" s="138"/>
      <c r="J279" s="139">
        <f>ROUND(I279*H279,2)</f>
        <v>0</v>
      </c>
      <c r="K279" s="135" t="s">
        <v>149</v>
      </c>
      <c r="L279" s="32"/>
      <c r="M279" s="140" t="s">
        <v>1</v>
      </c>
      <c r="N279" s="141" t="s">
        <v>40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139</v>
      </c>
      <c r="AT279" s="144" t="s">
        <v>124</v>
      </c>
      <c r="AU279" s="144" t="s">
        <v>85</v>
      </c>
      <c r="AY279" s="17" t="s">
        <v>121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83</v>
      </c>
      <c r="BK279" s="145">
        <f>ROUND(I279*H279,2)</f>
        <v>0</v>
      </c>
      <c r="BL279" s="17" t="s">
        <v>139</v>
      </c>
      <c r="BM279" s="144" t="s">
        <v>464</v>
      </c>
    </row>
    <row r="280" spans="2:65" s="1" customFormat="1" ht="33" customHeight="1">
      <c r="B280" s="132"/>
      <c r="C280" s="133" t="s">
        <v>465</v>
      </c>
      <c r="D280" s="133" t="s">
        <v>124</v>
      </c>
      <c r="E280" s="134" t="s">
        <v>466</v>
      </c>
      <c r="F280" s="135" t="s">
        <v>467</v>
      </c>
      <c r="G280" s="136" t="s">
        <v>280</v>
      </c>
      <c r="H280" s="137">
        <v>2.6459999999999999</v>
      </c>
      <c r="I280" s="138"/>
      <c r="J280" s="139">
        <f>ROUND(I280*H280,2)</f>
        <v>0</v>
      </c>
      <c r="K280" s="135" t="s">
        <v>149</v>
      </c>
      <c r="L280" s="32"/>
      <c r="M280" s="140" t="s">
        <v>1</v>
      </c>
      <c r="N280" s="141" t="s">
        <v>40</v>
      </c>
      <c r="P280" s="142">
        <f>O280*H280</f>
        <v>0</v>
      </c>
      <c r="Q280" s="142">
        <v>0</v>
      </c>
      <c r="R280" s="142">
        <f>Q280*H280</f>
        <v>0</v>
      </c>
      <c r="S280" s="142">
        <v>0</v>
      </c>
      <c r="T280" s="143">
        <f>S280*H280</f>
        <v>0</v>
      </c>
      <c r="AR280" s="144" t="s">
        <v>139</v>
      </c>
      <c r="AT280" s="144" t="s">
        <v>124</v>
      </c>
      <c r="AU280" s="144" t="s">
        <v>85</v>
      </c>
      <c r="AY280" s="17" t="s">
        <v>121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83</v>
      </c>
      <c r="BK280" s="145">
        <f>ROUND(I280*H280,2)</f>
        <v>0</v>
      </c>
      <c r="BL280" s="17" t="s">
        <v>139</v>
      </c>
      <c r="BM280" s="144" t="s">
        <v>468</v>
      </c>
    </row>
    <row r="281" spans="2:65" s="13" customFormat="1" ht="11.25">
      <c r="B281" s="158"/>
      <c r="D281" s="152" t="s">
        <v>208</v>
      </c>
      <c r="E281" s="159" t="s">
        <v>1</v>
      </c>
      <c r="F281" s="160" t="s">
        <v>469</v>
      </c>
      <c r="H281" s="161">
        <v>2.6459999999999999</v>
      </c>
      <c r="I281" s="162"/>
      <c r="L281" s="158"/>
      <c r="M281" s="163"/>
      <c r="T281" s="164"/>
      <c r="AT281" s="159" t="s">
        <v>208</v>
      </c>
      <c r="AU281" s="159" t="s">
        <v>85</v>
      </c>
      <c r="AV281" s="13" t="s">
        <v>85</v>
      </c>
      <c r="AW281" s="13" t="s">
        <v>31</v>
      </c>
      <c r="AX281" s="13" t="s">
        <v>83</v>
      </c>
      <c r="AY281" s="159" t="s">
        <v>121</v>
      </c>
    </row>
    <row r="282" spans="2:65" s="11" customFormat="1" ht="22.9" customHeight="1">
      <c r="B282" s="120"/>
      <c r="D282" s="121" t="s">
        <v>74</v>
      </c>
      <c r="E282" s="130" t="s">
        <v>120</v>
      </c>
      <c r="F282" s="130" t="s">
        <v>470</v>
      </c>
      <c r="I282" s="123"/>
      <c r="J282" s="131">
        <f>BK282</f>
        <v>0</v>
      </c>
      <c r="L282" s="120"/>
      <c r="M282" s="125"/>
      <c r="P282" s="126">
        <f>SUM(P283:P341)</f>
        <v>0</v>
      </c>
      <c r="R282" s="126">
        <f>SUM(R283:R341)</f>
        <v>280.16147480000001</v>
      </c>
      <c r="T282" s="127">
        <f>SUM(T283:T341)</f>
        <v>0</v>
      </c>
      <c r="AR282" s="121" t="s">
        <v>83</v>
      </c>
      <c r="AT282" s="128" t="s">
        <v>74</v>
      </c>
      <c r="AU282" s="128" t="s">
        <v>83</v>
      </c>
      <c r="AY282" s="121" t="s">
        <v>121</v>
      </c>
      <c r="BK282" s="129">
        <f>SUM(BK283:BK341)</f>
        <v>0</v>
      </c>
    </row>
    <row r="283" spans="2:65" s="1" customFormat="1" ht="24.2" customHeight="1">
      <c r="B283" s="132"/>
      <c r="C283" s="133" t="s">
        <v>471</v>
      </c>
      <c r="D283" s="133" t="s">
        <v>124</v>
      </c>
      <c r="E283" s="134" t="s">
        <v>472</v>
      </c>
      <c r="F283" s="135" t="s">
        <v>473</v>
      </c>
      <c r="G283" s="136" t="s">
        <v>205</v>
      </c>
      <c r="H283" s="137">
        <v>433.7</v>
      </c>
      <c r="I283" s="138"/>
      <c r="J283" s="139">
        <f>ROUND(I283*H283,2)</f>
        <v>0</v>
      </c>
      <c r="K283" s="135" t="s">
        <v>149</v>
      </c>
      <c r="L283" s="32"/>
      <c r="M283" s="140" t="s">
        <v>1</v>
      </c>
      <c r="N283" s="141" t="s">
        <v>40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139</v>
      </c>
      <c r="AT283" s="144" t="s">
        <v>124</v>
      </c>
      <c r="AU283" s="144" t="s">
        <v>85</v>
      </c>
      <c r="AY283" s="17" t="s">
        <v>121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83</v>
      </c>
      <c r="BK283" s="145">
        <f>ROUND(I283*H283,2)</f>
        <v>0</v>
      </c>
      <c r="BL283" s="17" t="s">
        <v>139</v>
      </c>
      <c r="BM283" s="144" t="s">
        <v>474</v>
      </c>
    </row>
    <row r="284" spans="2:65" s="13" customFormat="1" ht="11.25">
      <c r="B284" s="158"/>
      <c r="D284" s="152" t="s">
        <v>208</v>
      </c>
      <c r="E284" s="159" t="s">
        <v>1</v>
      </c>
      <c r="F284" s="160" t="s">
        <v>420</v>
      </c>
      <c r="H284" s="161">
        <v>87.2</v>
      </c>
      <c r="I284" s="162"/>
      <c r="L284" s="158"/>
      <c r="M284" s="163"/>
      <c r="T284" s="164"/>
      <c r="AT284" s="159" t="s">
        <v>208</v>
      </c>
      <c r="AU284" s="159" t="s">
        <v>85</v>
      </c>
      <c r="AV284" s="13" t="s">
        <v>85</v>
      </c>
      <c r="AW284" s="13" t="s">
        <v>31</v>
      </c>
      <c r="AX284" s="13" t="s">
        <v>75</v>
      </c>
      <c r="AY284" s="159" t="s">
        <v>121</v>
      </c>
    </row>
    <row r="285" spans="2:65" s="13" customFormat="1" ht="11.25">
      <c r="B285" s="158"/>
      <c r="D285" s="152" t="s">
        <v>208</v>
      </c>
      <c r="E285" s="159" t="s">
        <v>1</v>
      </c>
      <c r="F285" s="160" t="s">
        <v>475</v>
      </c>
      <c r="H285" s="161">
        <v>220</v>
      </c>
      <c r="I285" s="162"/>
      <c r="L285" s="158"/>
      <c r="M285" s="163"/>
      <c r="T285" s="164"/>
      <c r="AT285" s="159" t="s">
        <v>208</v>
      </c>
      <c r="AU285" s="159" t="s">
        <v>85</v>
      </c>
      <c r="AV285" s="13" t="s">
        <v>85</v>
      </c>
      <c r="AW285" s="13" t="s">
        <v>31</v>
      </c>
      <c r="AX285" s="13" t="s">
        <v>75</v>
      </c>
      <c r="AY285" s="159" t="s">
        <v>121</v>
      </c>
    </row>
    <row r="286" spans="2:65" s="13" customFormat="1" ht="11.25">
      <c r="B286" s="158"/>
      <c r="D286" s="152" t="s">
        <v>208</v>
      </c>
      <c r="E286" s="159" t="s">
        <v>1</v>
      </c>
      <c r="F286" s="160" t="s">
        <v>476</v>
      </c>
      <c r="H286" s="161">
        <v>126.5</v>
      </c>
      <c r="I286" s="162"/>
      <c r="L286" s="158"/>
      <c r="M286" s="163"/>
      <c r="T286" s="164"/>
      <c r="AT286" s="159" t="s">
        <v>208</v>
      </c>
      <c r="AU286" s="159" t="s">
        <v>85</v>
      </c>
      <c r="AV286" s="13" t="s">
        <v>85</v>
      </c>
      <c r="AW286" s="13" t="s">
        <v>31</v>
      </c>
      <c r="AX286" s="13" t="s">
        <v>75</v>
      </c>
      <c r="AY286" s="159" t="s">
        <v>121</v>
      </c>
    </row>
    <row r="287" spans="2:65" s="14" customFormat="1" ht="11.25">
      <c r="B287" s="165"/>
      <c r="D287" s="152" t="s">
        <v>208</v>
      </c>
      <c r="E287" s="166" t="s">
        <v>1</v>
      </c>
      <c r="F287" s="167" t="s">
        <v>212</v>
      </c>
      <c r="H287" s="168">
        <v>433.7</v>
      </c>
      <c r="I287" s="169"/>
      <c r="L287" s="165"/>
      <c r="M287" s="170"/>
      <c r="T287" s="171"/>
      <c r="AT287" s="166" t="s">
        <v>208</v>
      </c>
      <c r="AU287" s="166" t="s">
        <v>85</v>
      </c>
      <c r="AV287" s="14" t="s">
        <v>139</v>
      </c>
      <c r="AW287" s="14" t="s">
        <v>31</v>
      </c>
      <c r="AX287" s="14" t="s">
        <v>83</v>
      </c>
      <c r="AY287" s="166" t="s">
        <v>121</v>
      </c>
    </row>
    <row r="288" spans="2:65" s="1" customFormat="1" ht="16.5" customHeight="1">
      <c r="B288" s="132"/>
      <c r="C288" s="172" t="s">
        <v>477</v>
      </c>
      <c r="D288" s="172" t="s">
        <v>258</v>
      </c>
      <c r="E288" s="173" t="s">
        <v>478</v>
      </c>
      <c r="F288" s="174" t="s">
        <v>479</v>
      </c>
      <c r="G288" s="175" t="s">
        <v>359</v>
      </c>
      <c r="H288" s="176">
        <v>163.566</v>
      </c>
      <c r="I288" s="177"/>
      <c r="J288" s="178">
        <f>ROUND(I288*H288,2)</f>
        <v>0</v>
      </c>
      <c r="K288" s="174" t="s">
        <v>149</v>
      </c>
      <c r="L288" s="179"/>
      <c r="M288" s="180" t="s">
        <v>1</v>
      </c>
      <c r="N288" s="181" t="s">
        <v>40</v>
      </c>
      <c r="P288" s="142">
        <f>O288*H288</f>
        <v>0</v>
      </c>
      <c r="Q288" s="142">
        <v>1</v>
      </c>
      <c r="R288" s="142">
        <f>Q288*H288</f>
        <v>163.566</v>
      </c>
      <c r="S288" s="142">
        <v>0</v>
      </c>
      <c r="T288" s="143">
        <f>S288*H288</f>
        <v>0</v>
      </c>
      <c r="AR288" s="144" t="s">
        <v>159</v>
      </c>
      <c r="AT288" s="144" t="s">
        <v>258</v>
      </c>
      <c r="AU288" s="144" t="s">
        <v>85</v>
      </c>
      <c r="AY288" s="17" t="s">
        <v>121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83</v>
      </c>
      <c r="BK288" s="145">
        <f>ROUND(I288*H288,2)</f>
        <v>0</v>
      </c>
      <c r="BL288" s="17" t="s">
        <v>139</v>
      </c>
      <c r="BM288" s="144" t="s">
        <v>480</v>
      </c>
    </row>
    <row r="289" spans="2:65" s="12" customFormat="1" ht="11.25">
      <c r="B289" s="151"/>
      <c r="D289" s="152" t="s">
        <v>208</v>
      </c>
      <c r="E289" s="153" t="s">
        <v>1</v>
      </c>
      <c r="F289" s="154" t="s">
        <v>481</v>
      </c>
      <c r="H289" s="153" t="s">
        <v>1</v>
      </c>
      <c r="I289" s="155"/>
      <c r="L289" s="151"/>
      <c r="M289" s="156"/>
      <c r="T289" s="157"/>
      <c r="AT289" s="153" t="s">
        <v>208</v>
      </c>
      <c r="AU289" s="153" t="s">
        <v>85</v>
      </c>
      <c r="AV289" s="12" t="s">
        <v>83</v>
      </c>
      <c r="AW289" s="12" t="s">
        <v>31</v>
      </c>
      <c r="AX289" s="12" t="s">
        <v>75</v>
      </c>
      <c r="AY289" s="153" t="s">
        <v>121</v>
      </c>
    </row>
    <row r="290" spans="2:65" s="13" customFormat="1" ht="11.25">
      <c r="B290" s="158"/>
      <c r="D290" s="152" t="s">
        <v>208</v>
      </c>
      <c r="E290" s="159" t="s">
        <v>1</v>
      </c>
      <c r="F290" s="160" t="s">
        <v>482</v>
      </c>
      <c r="H290" s="161">
        <v>82.84</v>
      </c>
      <c r="I290" s="162"/>
      <c r="L290" s="158"/>
      <c r="M290" s="163"/>
      <c r="T290" s="164"/>
      <c r="AT290" s="159" t="s">
        <v>208</v>
      </c>
      <c r="AU290" s="159" t="s">
        <v>85</v>
      </c>
      <c r="AV290" s="13" t="s">
        <v>85</v>
      </c>
      <c r="AW290" s="13" t="s">
        <v>31</v>
      </c>
      <c r="AX290" s="13" t="s">
        <v>75</v>
      </c>
      <c r="AY290" s="159" t="s">
        <v>121</v>
      </c>
    </row>
    <row r="291" spans="2:65" s="13" customFormat="1" ht="11.25">
      <c r="B291" s="158"/>
      <c r="D291" s="152" t="s">
        <v>208</v>
      </c>
      <c r="E291" s="159" t="s">
        <v>1</v>
      </c>
      <c r="F291" s="160" t="s">
        <v>483</v>
      </c>
      <c r="H291" s="161">
        <v>62.7</v>
      </c>
      <c r="I291" s="162"/>
      <c r="L291" s="158"/>
      <c r="M291" s="163"/>
      <c r="T291" s="164"/>
      <c r="AT291" s="159" t="s">
        <v>208</v>
      </c>
      <c r="AU291" s="159" t="s">
        <v>85</v>
      </c>
      <c r="AV291" s="13" t="s">
        <v>85</v>
      </c>
      <c r="AW291" s="13" t="s">
        <v>31</v>
      </c>
      <c r="AX291" s="13" t="s">
        <v>75</v>
      </c>
      <c r="AY291" s="159" t="s">
        <v>121</v>
      </c>
    </row>
    <row r="292" spans="2:65" s="13" customFormat="1" ht="11.25">
      <c r="B292" s="158"/>
      <c r="D292" s="152" t="s">
        <v>208</v>
      </c>
      <c r="E292" s="159" t="s">
        <v>1</v>
      </c>
      <c r="F292" s="160" t="s">
        <v>484</v>
      </c>
      <c r="H292" s="161">
        <v>18.026</v>
      </c>
      <c r="I292" s="162"/>
      <c r="L292" s="158"/>
      <c r="M292" s="163"/>
      <c r="T292" s="164"/>
      <c r="AT292" s="159" t="s">
        <v>208</v>
      </c>
      <c r="AU292" s="159" t="s">
        <v>85</v>
      </c>
      <c r="AV292" s="13" t="s">
        <v>85</v>
      </c>
      <c r="AW292" s="13" t="s">
        <v>31</v>
      </c>
      <c r="AX292" s="13" t="s">
        <v>75</v>
      </c>
      <c r="AY292" s="159" t="s">
        <v>121</v>
      </c>
    </row>
    <row r="293" spans="2:65" s="14" customFormat="1" ht="11.25">
      <c r="B293" s="165"/>
      <c r="D293" s="152" t="s">
        <v>208</v>
      </c>
      <c r="E293" s="166" t="s">
        <v>1</v>
      </c>
      <c r="F293" s="167" t="s">
        <v>212</v>
      </c>
      <c r="H293" s="168">
        <v>163.56600000000003</v>
      </c>
      <c r="I293" s="169"/>
      <c r="L293" s="165"/>
      <c r="M293" s="170"/>
      <c r="T293" s="171"/>
      <c r="AT293" s="166" t="s">
        <v>208</v>
      </c>
      <c r="AU293" s="166" t="s">
        <v>85</v>
      </c>
      <c r="AV293" s="14" t="s">
        <v>139</v>
      </c>
      <c r="AW293" s="14" t="s">
        <v>31</v>
      </c>
      <c r="AX293" s="14" t="s">
        <v>83</v>
      </c>
      <c r="AY293" s="166" t="s">
        <v>121</v>
      </c>
    </row>
    <row r="294" spans="2:65" s="1" customFormat="1" ht="24.2" customHeight="1">
      <c r="B294" s="132"/>
      <c r="C294" s="133" t="s">
        <v>485</v>
      </c>
      <c r="D294" s="133" t="s">
        <v>124</v>
      </c>
      <c r="E294" s="134" t="s">
        <v>486</v>
      </c>
      <c r="F294" s="135" t="s">
        <v>487</v>
      </c>
      <c r="G294" s="136" t="s">
        <v>205</v>
      </c>
      <c r="H294" s="137">
        <v>87.2</v>
      </c>
      <c r="I294" s="138"/>
      <c r="J294" s="139">
        <f>ROUND(I294*H294,2)</f>
        <v>0</v>
      </c>
      <c r="K294" s="135" t="s">
        <v>149</v>
      </c>
      <c r="L294" s="32"/>
      <c r="M294" s="140" t="s">
        <v>1</v>
      </c>
      <c r="N294" s="141" t="s">
        <v>40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139</v>
      </c>
      <c r="AT294" s="144" t="s">
        <v>124</v>
      </c>
      <c r="AU294" s="144" t="s">
        <v>85</v>
      </c>
      <c r="AY294" s="17" t="s">
        <v>121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83</v>
      </c>
      <c r="BK294" s="145">
        <f>ROUND(I294*H294,2)</f>
        <v>0</v>
      </c>
      <c r="BL294" s="17" t="s">
        <v>139</v>
      </c>
      <c r="BM294" s="144" t="s">
        <v>488</v>
      </c>
    </row>
    <row r="295" spans="2:65" s="13" customFormat="1" ht="11.25">
      <c r="B295" s="158"/>
      <c r="D295" s="152" t="s">
        <v>208</v>
      </c>
      <c r="E295" s="159" t="s">
        <v>1</v>
      </c>
      <c r="F295" s="160" t="s">
        <v>420</v>
      </c>
      <c r="H295" s="161">
        <v>87.2</v>
      </c>
      <c r="I295" s="162"/>
      <c r="L295" s="158"/>
      <c r="M295" s="163"/>
      <c r="T295" s="164"/>
      <c r="AT295" s="159" t="s">
        <v>208</v>
      </c>
      <c r="AU295" s="159" t="s">
        <v>85</v>
      </c>
      <c r="AV295" s="13" t="s">
        <v>85</v>
      </c>
      <c r="AW295" s="13" t="s">
        <v>31</v>
      </c>
      <c r="AX295" s="13" t="s">
        <v>83</v>
      </c>
      <c r="AY295" s="159" t="s">
        <v>121</v>
      </c>
    </row>
    <row r="296" spans="2:65" s="1" customFormat="1" ht="16.5" customHeight="1">
      <c r="B296" s="132"/>
      <c r="C296" s="172" t="s">
        <v>489</v>
      </c>
      <c r="D296" s="172" t="s">
        <v>258</v>
      </c>
      <c r="E296" s="173" t="s">
        <v>490</v>
      </c>
      <c r="F296" s="174" t="s">
        <v>491</v>
      </c>
      <c r="G296" s="175" t="s">
        <v>359</v>
      </c>
      <c r="H296" s="176">
        <v>23.655000000000001</v>
      </c>
      <c r="I296" s="177"/>
      <c r="J296" s="178">
        <f>ROUND(I296*H296,2)</f>
        <v>0</v>
      </c>
      <c r="K296" s="174" t="s">
        <v>149</v>
      </c>
      <c r="L296" s="179"/>
      <c r="M296" s="180" t="s">
        <v>1</v>
      </c>
      <c r="N296" s="181" t="s">
        <v>40</v>
      </c>
      <c r="P296" s="142">
        <f>O296*H296</f>
        <v>0</v>
      </c>
      <c r="Q296" s="142">
        <v>1</v>
      </c>
      <c r="R296" s="142">
        <f>Q296*H296</f>
        <v>23.655000000000001</v>
      </c>
      <c r="S296" s="142">
        <v>0</v>
      </c>
      <c r="T296" s="143">
        <f>S296*H296</f>
        <v>0</v>
      </c>
      <c r="AR296" s="144" t="s">
        <v>159</v>
      </c>
      <c r="AT296" s="144" t="s">
        <v>258</v>
      </c>
      <c r="AU296" s="144" t="s">
        <v>85</v>
      </c>
      <c r="AY296" s="17" t="s">
        <v>121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83</v>
      </c>
      <c r="BK296" s="145">
        <f>ROUND(I296*H296,2)</f>
        <v>0</v>
      </c>
      <c r="BL296" s="17" t="s">
        <v>139</v>
      </c>
      <c r="BM296" s="144" t="s">
        <v>492</v>
      </c>
    </row>
    <row r="297" spans="2:65" s="13" customFormat="1" ht="11.25">
      <c r="B297" s="158"/>
      <c r="D297" s="152" t="s">
        <v>208</v>
      </c>
      <c r="E297" s="159" t="s">
        <v>1</v>
      </c>
      <c r="F297" s="160" t="s">
        <v>493</v>
      </c>
      <c r="H297" s="161">
        <v>8.0399999999999991</v>
      </c>
      <c r="I297" s="162"/>
      <c r="L297" s="158"/>
      <c r="M297" s="163"/>
      <c r="T297" s="164"/>
      <c r="AT297" s="159" t="s">
        <v>208</v>
      </c>
      <c r="AU297" s="159" t="s">
        <v>85</v>
      </c>
      <c r="AV297" s="13" t="s">
        <v>85</v>
      </c>
      <c r="AW297" s="13" t="s">
        <v>31</v>
      </c>
      <c r="AX297" s="13" t="s">
        <v>75</v>
      </c>
      <c r="AY297" s="159" t="s">
        <v>121</v>
      </c>
    </row>
    <row r="298" spans="2:65" s="13" customFormat="1" ht="11.25">
      <c r="B298" s="158"/>
      <c r="D298" s="152" t="s">
        <v>208</v>
      </c>
      <c r="E298" s="159" t="s">
        <v>1</v>
      </c>
      <c r="F298" s="160" t="s">
        <v>494</v>
      </c>
      <c r="H298" s="161">
        <v>4.41</v>
      </c>
      <c r="I298" s="162"/>
      <c r="L298" s="158"/>
      <c r="M298" s="163"/>
      <c r="T298" s="164"/>
      <c r="AT298" s="159" t="s">
        <v>208</v>
      </c>
      <c r="AU298" s="159" t="s">
        <v>85</v>
      </c>
      <c r="AV298" s="13" t="s">
        <v>85</v>
      </c>
      <c r="AW298" s="13" t="s">
        <v>31</v>
      </c>
      <c r="AX298" s="13" t="s">
        <v>75</v>
      </c>
      <c r="AY298" s="159" t="s">
        <v>121</v>
      </c>
    </row>
    <row r="299" spans="2:65" s="14" customFormat="1" ht="11.25">
      <c r="B299" s="165"/>
      <c r="D299" s="152" t="s">
        <v>208</v>
      </c>
      <c r="E299" s="166" t="s">
        <v>1</v>
      </c>
      <c r="F299" s="167" t="s">
        <v>212</v>
      </c>
      <c r="H299" s="168">
        <v>12.45</v>
      </c>
      <c r="I299" s="169"/>
      <c r="L299" s="165"/>
      <c r="M299" s="170"/>
      <c r="T299" s="171"/>
      <c r="AT299" s="166" t="s">
        <v>208</v>
      </c>
      <c r="AU299" s="166" t="s">
        <v>85</v>
      </c>
      <c r="AV299" s="14" t="s">
        <v>139</v>
      </c>
      <c r="AW299" s="14" t="s">
        <v>31</v>
      </c>
      <c r="AX299" s="14" t="s">
        <v>75</v>
      </c>
      <c r="AY299" s="166" t="s">
        <v>121</v>
      </c>
    </row>
    <row r="300" spans="2:65" s="13" customFormat="1" ht="11.25">
      <c r="B300" s="158"/>
      <c r="D300" s="152" t="s">
        <v>208</v>
      </c>
      <c r="E300" s="159" t="s">
        <v>1</v>
      </c>
      <c r="F300" s="160" t="s">
        <v>495</v>
      </c>
      <c r="H300" s="161">
        <v>23.655000000000001</v>
      </c>
      <c r="I300" s="162"/>
      <c r="L300" s="158"/>
      <c r="M300" s="163"/>
      <c r="T300" s="164"/>
      <c r="AT300" s="159" t="s">
        <v>208</v>
      </c>
      <c r="AU300" s="159" t="s">
        <v>85</v>
      </c>
      <c r="AV300" s="13" t="s">
        <v>85</v>
      </c>
      <c r="AW300" s="13" t="s">
        <v>31</v>
      </c>
      <c r="AX300" s="13" t="s">
        <v>83</v>
      </c>
      <c r="AY300" s="159" t="s">
        <v>121</v>
      </c>
    </row>
    <row r="301" spans="2:65" s="1" customFormat="1" ht="21.75" customHeight="1">
      <c r="B301" s="132"/>
      <c r="C301" s="133" t="s">
        <v>496</v>
      </c>
      <c r="D301" s="133" t="s">
        <v>124</v>
      </c>
      <c r="E301" s="134" t="s">
        <v>497</v>
      </c>
      <c r="F301" s="135" t="s">
        <v>498</v>
      </c>
      <c r="G301" s="136" t="s">
        <v>205</v>
      </c>
      <c r="H301" s="137">
        <v>87.2</v>
      </c>
      <c r="I301" s="138"/>
      <c r="J301" s="139">
        <f>ROUND(I301*H301,2)</f>
        <v>0</v>
      </c>
      <c r="K301" s="135" t="s">
        <v>149</v>
      </c>
      <c r="L301" s="32"/>
      <c r="M301" s="140" t="s">
        <v>1</v>
      </c>
      <c r="N301" s="141" t="s">
        <v>40</v>
      </c>
      <c r="P301" s="142">
        <f>O301*H301</f>
        <v>0</v>
      </c>
      <c r="Q301" s="142">
        <v>0</v>
      </c>
      <c r="R301" s="142">
        <f>Q301*H301</f>
        <v>0</v>
      </c>
      <c r="S301" s="142">
        <v>0</v>
      </c>
      <c r="T301" s="143">
        <f>S301*H301</f>
        <v>0</v>
      </c>
      <c r="AR301" s="144" t="s">
        <v>139</v>
      </c>
      <c r="AT301" s="144" t="s">
        <v>124</v>
      </c>
      <c r="AU301" s="144" t="s">
        <v>85</v>
      </c>
      <c r="AY301" s="17" t="s">
        <v>121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83</v>
      </c>
      <c r="BK301" s="145">
        <f>ROUND(I301*H301,2)</f>
        <v>0</v>
      </c>
      <c r="BL301" s="17" t="s">
        <v>139</v>
      </c>
      <c r="BM301" s="144" t="s">
        <v>499</v>
      </c>
    </row>
    <row r="302" spans="2:65" s="13" customFormat="1" ht="11.25">
      <c r="B302" s="158"/>
      <c r="D302" s="152" t="s">
        <v>208</v>
      </c>
      <c r="E302" s="159" t="s">
        <v>1</v>
      </c>
      <c r="F302" s="160" t="s">
        <v>420</v>
      </c>
      <c r="H302" s="161">
        <v>87.2</v>
      </c>
      <c r="I302" s="162"/>
      <c r="L302" s="158"/>
      <c r="M302" s="163"/>
      <c r="T302" s="164"/>
      <c r="AT302" s="159" t="s">
        <v>208</v>
      </c>
      <c r="AU302" s="159" t="s">
        <v>85</v>
      </c>
      <c r="AV302" s="13" t="s">
        <v>85</v>
      </c>
      <c r="AW302" s="13" t="s">
        <v>31</v>
      </c>
      <c r="AX302" s="13" t="s">
        <v>83</v>
      </c>
      <c r="AY302" s="159" t="s">
        <v>121</v>
      </c>
    </row>
    <row r="303" spans="2:65" s="1" customFormat="1" ht="33" customHeight="1">
      <c r="B303" s="132"/>
      <c r="C303" s="133" t="s">
        <v>500</v>
      </c>
      <c r="D303" s="133" t="s">
        <v>124</v>
      </c>
      <c r="E303" s="134" t="s">
        <v>501</v>
      </c>
      <c r="F303" s="135" t="s">
        <v>502</v>
      </c>
      <c r="G303" s="136" t="s">
        <v>205</v>
      </c>
      <c r="H303" s="137">
        <v>87.2</v>
      </c>
      <c r="I303" s="138"/>
      <c r="J303" s="139">
        <f>ROUND(I303*H303,2)</f>
        <v>0</v>
      </c>
      <c r="K303" s="135" t="s">
        <v>149</v>
      </c>
      <c r="L303" s="32"/>
      <c r="M303" s="140" t="s">
        <v>1</v>
      </c>
      <c r="N303" s="141" t="s">
        <v>40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139</v>
      </c>
      <c r="AT303" s="144" t="s">
        <v>124</v>
      </c>
      <c r="AU303" s="144" t="s">
        <v>85</v>
      </c>
      <c r="AY303" s="17" t="s">
        <v>121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83</v>
      </c>
      <c r="BK303" s="145">
        <f>ROUND(I303*H303,2)</f>
        <v>0</v>
      </c>
      <c r="BL303" s="17" t="s">
        <v>139</v>
      </c>
      <c r="BM303" s="144" t="s">
        <v>503</v>
      </c>
    </row>
    <row r="304" spans="2:65" s="1" customFormat="1" ht="24.2" customHeight="1">
      <c r="B304" s="132"/>
      <c r="C304" s="133" t="s">
        <v>504</v>
      </c>
      <c r="D304" s="133" t="s">
        <v>124</v>
      </c>
      <c r="E304" s="134" t="s">
        <v>505</v>
      </c>
      <c r="F304" s="135" t="s">
        <v>506</v>
      </c>
      <c r="G304" s="136" t="s">
        <v>205</v>
      </c>
      <c r="H304" s="137">
        <v>87.2</v>
      </c>
      <c r="I304" s="138"/>
      <c r="J304" s="139">
        <f>ROUND(I304*H304,2)</f>
        <v>0</v>
      </c>
      <c r="K304" s="135" t="s">
        <v>149</v>
      </c>
      <c r="L304" s="32"/>
      <c r="M304" s="140" t="s">
        <v>1</v>
      </c>
      <c r="N304" s="141" t="s">
        <v>40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139</v>
      </c>
      <c r="AT304" s="144" t="s">
        <v>124</v>
      </c>
      <c r="AU304" s="144" t="s">
        <v>85</v>
      </c>
      <c r="AY304" s="17" t="s">
        <v>121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83</v>
      </c>
      <c r="BK304" s="145">
        <f>ROUND(I304*H304,2)</f>
        <v>0</v>
      </c>
      <c r="BL304" s="17" t="s">
        <v>139</v>
      </c>
      <c r="BM304" s="144" t="s">
        <v>507</v>
      </c>
    </row>
    <row r="305" spans="2:65" s="1" customFormat="1" ht="24.2" customHeight="1">
      <c r="B305" s="132"/>
      <c r="C305" s="133" t="s">
        <v>508</v>
      </c>
      <c r="D305" s="133" t="s">
        <v>124</v>
      </c>
      <c r="E305" s="134" t="s">
        <v>509</v>
      </c>
      <c r="F305" s="135" t="s">
        <v>510</v>
      </c>
      <c r="G305" s="136" t="s">
        <v>205</v>
      </c>
      <c r="H305" s="137">
        <v>35</v>
      </c>
      <c r="I305" s="138"/>
      <c r="J305" s="139">
        <f>ROUND(I305*H305,2)</f>
        <v>0</v>
      </c>
      <c r="K305" s="135" t="s">
        <v>149</v>
      </c>
      <c r="L305" s="32"/>
      <c r="M305" s="140" t="s">
        <v>1</v>
      </c>
      <c r="N305" s="141" t="s">
        <v>40</v>
      </c>
      <c r="P305" s="142">
        <f>O305*H305</f>
        <v>0</v>
      </c>
      <c r="Q305" s="142">
        <v>8.3500000000000005E-2</v>
      </c>
      <c r="R305" s="142">
        <f>Q305*H305</f>
        <v>2.9225000000000003</v>
      </c>
      <c r="S305" s="142">
        <v>0</v>
      </c>
      <c r="T305" s="143">
        <f>S305*H305</f>
        <v>0</v>
      </c>
      <c r="AR305" s="144" t="s">
        <v>139</v>
      </c>
      <c r="AT305" s="144" t="s">
        <v>124</v>
      </c>
      <c r="AU305" s="144" t="s">
        <v>85</v>
      </c>
      <c r="AY305" s="17" t="s">
        <v>121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83</v>
      </c>
      <c r="BK305" s="145">
        <f>ROUND(I305*H305,2)</f>
        <v>0</v>
      </c>
      <c r="BL305" s="17" t="s">
        <v>139</v>
      </c>
      <c r="BM305" s="144" t="s">
        <v>511</v>
      </c>
    </row>
    <row r="306" spans="2:65" s="13" customFormat="1" ht="11.25">
      <c r="B306" s="158"/>
      <c r="D306" s="152" t="s">
        <v>208</v>
      </c>
      <c r="E306" s="159" t="s">
        <v>1</v>
      </c>
      <c r="F306" s="160" t="s">
        <v>512</v>
      </c>
      <c r="H306" s="161">
        <v>35</v>
      </c>
      <c r="I306" s="162"/>
      <c r="L306" s="158"/>
      <c r="M306" s="163"/>
      <c r="T306" s="164"/>
      <c r="AT306" s="159" t="s">
        <v>208</v>
      </c>
      <c r="AU306" s="159" t="s">
        <v>85</v>
      </c>
      <c r="AV306" s="13" t="s">
        <v>85</v>
      </c>
      <c r="AW306" s="13" t="s">
        <v>31</v>
      </c>
      <c r="AX306" s="13" t="s">
        <v>83</v>
      </c>
      <c r="AY306" s="159" t="s">
        <v>121</v>
      </c>
    </row>
    <row r="307" spans="2:65" s="1" customFormat="1" ht="16.5" customHeight="1">
      <c r="B307" s="132"/>
      <c r="C307" s="172" t="s">
        <v>513</v>
      </c>
      <c r="D307" s="172" t="s">
        <v>258</v>
      </c>
      <c r="E307" s="173" t="s">
        <v>514</v>
      </c>
      <c r="F307" s="174" t="s">
        <v>515</v>
      </c>
      <c r="G307" s="175" t="s">
        <v>261</v>
      </c>
      <c r="H307" s="176">
        <v>18.375</v>
      </c>
      <c r="I307" s="177"/>
      <c r="J307" s="178">
        <f>ROUND(I307*H307,2)</f>
        <v>0</v>
      </c>
      <c r="K307" s="174" t="s">
        <v>149</v>
      </c>
      <c r="L307" s="179"/>
      <c r="M307" s="180" t="s">
        <v>1</v>
      </c>
      <c r="N307" s="181" t="s">
        <v>40</v>
      </c>
      <c r="P307" s="142">
        <f>O307*H307</f>
        <v>0</v>
      </c>
      <c r="Q307" s="142">
        <v>0.75</v>
      </c>
      <c r="R307" s="142">
        <f>Q307*H307</f>
        <v>13.78125</v>
      </c>
      <c r="S307" s="142">
        <v>0</v>
      </c>
      <c r="T307" s="143">
        <f>S307*H307</f>
        <v>0</v>
      </c>
      <c r="AR307" s="144" t="s">
        <v>159</v>
      </c>
      <c r="AT307" s="144" t="s">
        <v>258</v>
      </c>
      <c r="AU307" s="144" t="s">
        <v>85</v>
      </c>
      <c r="AY307" s="17" t="s">
        <v>121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83</v>
      </c>
      <c r="BK307" s="145">
        <f>ROUND(I307*H307,2)</f>
        <v>0</v>
      </c>
      <c r="BL307" s="17" t="s">
        <v>139</v>
      </c>
      <c r="BM307" s="144" t="s">
        <v>516</v>
      </c>
    </row>
    <row r="308" spans="2:65" s="13" customFormat="1" ht="11.25">
      <c r="B308" s="158"/>
      <c r="D308" s="152" t="s">
        <v>208</v>
      </c>
      <c r="E308" s="159" t="s">
        <v>1</v>
      </c>
      <c r="F308" s="160" t="s">
        <v>517</v>
      </c>
      <c r="H308" s="161">
        <v>18.375</v>
      </c>
      <c r="I308" s="162"/>
      <c r="L308" s="158"/>
      <c r="M308" s="163"/>
      <c r="T308" s="164"/>
      <c r="AT308" s="159" t="s">
        <v>208</v>
      </c>
      <c r="AU308" s="159" t="s">
        <v>85</v>
      </c>
      <c r="AV308" s="13" t="s">
        <v>85</v>
      </c>
      <c r="AW308" s="13" t="s">
        <v>31</v>
      </c>
      <c r="AX308" s="13" t="s">
        <v>83</v>
      </c>
      <c r="AY308" s="159" t="s">
        <v>121</v>
      </c>
    </row>
    <row r="309" spans="2:65" s="1" customFormat="1" ht="24.2" customHeight="1">
      <c r="B309" s="132"/>
      <c r="C309" s="133" t="s">
        <v>518</v>
      </c>
      <c r="D309" s="133" t="s">
        <v>124</v>
      </c>
      <c r="E309" s="134" t="s">
        <v>519</v>
      </c>
      <c r="F309" s="135" t="s">
        <v>520</v>
      </c>
      <c r="G309" s="136" t="s">
        <v>205</v>
      </c>
      <c r="H309" s="137">
        <v>17.78</v>
      </c>
      <c r="I309" s="138"/>
      <c r="J309" s="139">
        <f>ROUND(I309*H309,2)</f>
        <v>0</v>
      </c>
      <c r="K309" s="135" t="s">
        <v>149</v>
      </c>
      <c r="L309" s="32"/>
      <c r="M309" s="140" t="s">
        <v>1</v>
      </c>
      <c r="N309" s="141" t="s">
        <v>40</v>
      </c>
      <c r="P309" s="142">
        <f>O309*H309</f>
        <v>0</v>
      </c>
      <c r="Q309" s="142">
        <v>0.19536000000000001</v>
      </c>
      <c r="R309" s="142">
        <f>Q309*H309</f>
        <v>3.4735008000000005</v>
      </c>
      <c r="S309" s="142">
        <v>0</v>
      </c>
      <c r="T309" s="143">
        <f>S309*H309</f>
        <v>0</v>
      </c>
      <c r="AR309" s="144" t="s">
        <v>139</v>
      </c>
      <c r="AT309" s="144" t="s">
        <v>124</v>
      </c>
      <c r="AU309" s="144" t="s">
        <v>85</v>
      </c>
      <c r="AY309" s="17" t="s">
        <v>121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83</v>
      </c>
      <c r="BK309" s="145">
        <f>ROUND(I309*H309,2)</f>
        <v>0</v>
      </c>
      <c r="BL309" s="17" t="s">
        <v>139</v>
      </c>
      <c r="BM309" s="144" t="s">
        <v>521</v>
      </c>
    </row>
    <row r="310" spans="2:65" s="13" customFormat="1" ht="11.25">
      <c r="B310" s="158"/>
      <c r="D310" s="152" t="s">
        <v>208</v>
      </c>
      <c r="E310" s="159" t="s">
        <v>1</v>
      </c>
      <c r="F310" s="160" t="s">
        <v>522</v>
      </c>
      <c r="H310" s="161">
        <v>17.78</v>
      </c>
      <c r="I310" s="162"/>
      <c r="L310" s="158"/>
      <c r="M310" s="163"/>
      <c r="T310" s="164"/>
      <c r="AT310" s="159" t="s">
        <v>208</v>
      </c>
      <c r="AU310" s="159" t="s">
        <v>85</v>
      </c>
      <c r="AV310" s="13" t="s">
        <v>85</v>
      </c>
      <c r="AW310" s="13" t="s">
        <v>31</v>
      </c>
      <c r="AX310" s="13" t="s">
        <v>83</v>
      </c>
      <c r="AY310" s="159" t="s">
        <v>121</v>
      </c>
    </row>
    <row r="311" spans="2:65" s="1" customFormat="1" ht="16.5" customHeight="1">
      <c r="B311" s="132"/>
      <c r="C311" s="172" t="s">
        <v>523</v>
      </c>
      <c r="D311" s="172" t="s">
        <v>258</v>
      </c>
      <c r="E311" s="173" t="s">
        <v>524</v>
      </c>
      <c r="F311" s="174" t="s">
        <v>525</v>
      </c>
      <c r="G311" s="175" t="s">
        <v>205</v>
      </c>
      <c r="H311" s="176">
        <v>18.669</v>
      </c>
      <c r="I311" s="177"/>
      <c r="J311" s="178">
        <f>ROUND(I311*H311,2)</f>
        <v>0</v>
      </c>
      <c r="K311" s="174" t="s">
        <v>149</v>
      </c>
      <c r="L311" s="179"/>
      <c r="M311" s="180" t="s">
        <v>1</v>
      </c>
      <c r="N311" s="181" t="s">
        <v>40</v>
      </c>
      <c r="P311" s="142">
        <f>O311*H311</f>
        <v>0</v>
      </c>
      <c r="Q311" s="142">
        <v>0.222</v>
      </c>
      <c r="R311" s="142">
        <f>Q311*H311</f>
        <v>4.1445180000000006</v>
      </c>
      <c r="S311" s="142">
        <v>0</v>
      </c>
      <c r="T311" s="143">
        <f>S311*H311</f>
        <v>0</v>
      </c>
      <c r="AR311" s="144" t="s">
        <v>159</v>
      </c>
      <c r="AT311" s="144" t="s">
        <v>258</v>
      </c>
      <c r="AU311" s="144" t="s">
        <v>85</v>
      </c>
      <c r="AY311" s="17" t="s">
        <v>121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83</v>
      </c>
      <c r="BK311" s="145">
        <f>ROUND(I311*H311,2)</f>
        <v>0</v>
      </c>
      <c r="BL311" s="17" t="s">
        <v>139</v>
      </c>
      <c r="BM311" s="144" t="s">
        <v>526</v>
      </c>
    </row>
    <row r="312" spans="2:65" s="13" customFormat="1" ht="11.25">
      <c r="B312" s="158"/>
      <c r="D312" s="152" t="s">
        <v>208</v>
      </c>
      <c r="E312" s="159" t="s">
        <v>1</v>
      </c>
      <c r="F312" s="160" t="s">
        <v>527</v>
      </c>
      <c r="H312" s="161">
        <v>18.669</v>
      </c>
      <c r="I312" s="162"/>
      <c r="L312" s="158"/>
      <c r="M312" s="163"/>
      <c r="T312" s="164"/>
      <c r="AT312" s="159" t="s">
        <v>208</v>
      </c>
      <c r="AU312" s="159" t="s">
        <v>85</v>
      </c>
      <c r="AV312" s="13" t="s">
        <v>85</v>
      </c>
      <c r="AW312" s="13" t="s">
        <v>31</v>
      </c>
      <c r="AX312" s="13" t="s">
        <v>83</v>
      </c>
      <c r="AY312" s="159" t="s">
        <v>121</v>
      </c>
    </row>
    <row r="313" spans="2:65" s="1" customFormat="1" ht="33" customHeight="1">
      <c r="B313" s="132"/>
      <c r="C313" s="133" t="s">
        <v>528</v>
      </c>
      <c r="D313" s="133" t="s">
        <v>124</v>
      </c>
      <c r="E313" s="134" t="s">
        <v>529</v>
      </c>
      <c r="F313" s="135" t="s">
        <v>530</v>
      </c>
      <c r="G313" s="136" t="s">
        <v>205</v>
      </c>
      <c r="H313" s="137">
        <v>220</v>
      </c>
      <c r="I313" s="138"/>
      <c r="J313" s="139">
        <f>ROUND(I313*H313,2)</f>
        <v>0</v>
      </c>
      <c r="K313" s="135" t="s">
        <v>149</v>
      </c>
      <c r="L313" s="32"/>
      <c r="M313" s="140" t="s">
        <v>1</v>
      </c>
      <c r="N313" s="141" t="s">
        <v>40</v>
      </c>
      <c r="P313" s="142">
        <f>O313*H313</f>
        <v>0</v>
      </c>
      <c r="Q313" s="142">
        <v>8.9219999999999994E-2</v>
      </c>
      <c r="R313" s="142">
        <f>Q313*H313</f>
        <v>19.628399999999999</v>
      </c>
      <c r="S313" s="142">
        <v>0</v>
      </c>
      <c r="T313" s="143">
        <f>S313*H313</f>
        <v>0</v>
      </c>
      <c r="AR313" s="144" t="s">
        <v>139</v>
      </c>
      <c r="AT313" s="144" t="s">
        <v>124</v>
      </c>
      <c r="AU313" s="144" t="s">
        <v>85</v>
      </c>
      <c r="AY313" s="17" t="s">
        <v>121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83</v>
      </c>
      <c r="BK313" s="145">
        <f>ROUND(I313*H313,2)</f>
        <v>0</v>
      </c>
      <c r="BL313" s="17" t="s">
        <v>139</v>
      </c>
      <c r="BM313" s="144" t="s">
        <v>531</v>
      </c>
    </row>
    <row r="314" spans="2:65" s="12" customFormat="1" ht="11.25">
      <c r="B314" s="151"/>
      <c r="D314" s="152" t="s">
        <v>208</v>
      </c>
      <c r="E314" s="153" t="s">
        <v>1</v>
      </c>
      <c r="F314" s="154" t="s">
        <v>532</v>
      </c>
      <c r="H314" s="153" t="s">
        <v>1</v>
      </c>
      <c r="I314" s="155"/>
      <c r="L314" s="151"/>
      <c r="M314" s="156"/>
      <c r="T314" s="157"/>
      <c r="AT314" s="153" t="s">
        <v>208</v>
      </c>
      <c r="AU314" s="153" t="s">
        <v>85</v>
      </c>
      <c r="AV314" s="12" t="s">
        <v>83</v>
      </c>
      <c r="AW314" s="12" t="s">
        <v>31</v>
      </c>
      <c r="AX314" s="12" t="s">
        <v>75</v>
      </c>
      <c r="AY314" s="153" t="s">
        <v>121</v>
      </c>
    </row>
    <row r="315" spans="2:65" s="13" customFormat="1" ht="11.25">
      <c r="B315" s="158"/>
      <c r="D315" s="152" t="s">
        <v>208</v>
      </c>
      <c r="E315" s="159" t="s">
        <v>1</v>
      </c>
      <c r="F315" s="160" t="s">
        <v>286</v>
      </c>
      <c r="H315" s="161">
        <v>44.4</v>
      </c>
      <c r="I315" s="162"/>
      <c r="L315" s="158"/>
      <c r="M315" s="163"/>
      <c r="T315" s="164"/>
      <c r="AT315" s="159" t="s">
        <v>208</v>
      </c>
      <c r="AU315" s="159" t="s">
        <v>85</v>
      </c>
      <c r="AV315" s="13" t="s">
        <v>85</v>
      </c>
      <c r="AW315" s="13" t="s">
        <v>31</v>
      </c>
      <c r="AX315" s="13" t="s">
        <v>75</v>
      </c>
      <c r="AY315" s="159" t="s">
        <v>121</v>
      </c>
    </row>
    <row r="316" spans="2:65" s="13" customFormat="1" ht="11.25">
      <c r="B316" s="158"/>
      <c r="D316" s="152" t="s">
        <v>208</v>
      </c>
      <c r="E316" s="159" t="s">
        <v>1</v>
      </c>
      <c r="F316" s="160" t="s">
        <v>287</v>
      </c>
      <c r="H316" s="161">
        <v>169</v>
      </c>
      <c r="I316" s="162"/>
      <c r="L316" s="158"/>
      <c r="M316" s="163"/>
      <c r="T316" s="164"/>
      <c r="AT316" s="159" t="s">
        <v>208</v>
      </c>
      <c r="AU316" s="159" t="s">
        <v>85</v>
      </c>
      <c r="AV316" s="13" t="s">
        <v>85</v>
      </c>
      <c r="AW316" s="13" t="s">
        <v>31</v>
      </c>
      <c r="AX316" s="13" t="s">
        <v>75</v>
      </c>
      <c r="AY316" s="159" t="s">
        <v>121</v>
      </c>
    </row>
    <row r="317" spans="2:65" s="13" customFormat="1" ht="11.25">
      <c r="B317" s="158"/>
      <c r="D317" s="152" t="s">
        <v>208</v>
      </c>
      <c r="E317" s="159" t="s">
        <v>1</v>
      </c>
      <c r="F317" s="160" t="s">
        <v>533</v>
      </c>
      <c r="H317" s="161">
        <v>6.6</v>
      </c>
      <c r="I317" s="162"/>
      <c r="L317" s="158"/>
      <c r="M317" s="163"/>
      <c r="T317" s="164"/>
      <c r="AT317" s="159" t="s">
        <v>208</v>
      </c>
      <c r="AU317" s="159" t="s">
        <v>85</v>
      </c>
      <c r="AV317" s="13" t="s">
        <v>85</v>
      </c>
      <c r="AW317" s="13" t="s">
        <v>31</v>
      </c>
      <c r="AX317" s="13" t="s">
        <v>75</v>
      </c>
      <c r="AY317" s="159" t="s">
        <v>121</v>
      </c>
    </row>
    <row r="318" spans="2:65" s="14" customFormat="1" ht="11.25">
      <c r="B318" s="165"/>
      <c r="D318" s="152" t="s">
        <v>208</v>
      </c>
      <c r="E318" s="166" t="s">
        <v>1</v>
      </c>
      <c r="F318" s="167" t="s">
        <v>212</v>
      </c>
      <c r="H318" s="168">
        <v>220</v>
      </c>
      <c r="I318" s="169"/>
      <c r="L318" s="165"/>
      <c r="M318" s="170"/>
      <c r="T318" s="171"/>
      <c r="AT318" s="166" t="s">
        <v>208</v>
      </c>
      <c r="AU318" s="166" t="s">
        <v>85</v>
      </c>
      <c r="AV318" s="14" t="s">
        <v>139</v>
      </c>
      <c r="AW318" s="14" t="s">
        <v>31</v>
      </c>
      <c r="AX318" s="14" t="s">
        <v>83</v>
      </c>
      <c r="AY318" s="166" t="s">
        <v>121</v>
      </c>
    </row>
    <row r="319" spans="2:65" s="1" customFormat="1" ht="24.2" customHeight="1">
      <c r="B319" s="132"/>
      <c r="C319" s="172" t="s">
        <v>534</v>
      </c>
      <c r="D319" s="172" t="s">
        <v>258</v>
      </c>
      <c r="E319" s="173" t="s">
        <v>535</v>
      </c>
      <c r="F319" s="174" t="s">
        <v>536</v>
      </c>
      <c r="G319" s="175" t="s">
        <v>205</v>
      </c>
      <c r="H319" s="176">
        <v>7.0880000000000001</v>
      </c>
      <c r="I319" s="177"/>
      <c r="J319" s="178">
        <f>ROUND(I319*H319,2)</f>
        <v>0</v>
      </c>
      <c r="K319" s="174" t="s">
        <v>149</v>
      </c>
      <c r="L319" s="179"/>
      <c r="M319" s="180" t="s">
        <v>1</v>
      </c>
      <c r="N319" s="181" t="s">
        <v>40</v>
      </c>
      <c r="P319" s="142">
        <f>O319*H319</f>
        <v>0</v>
      </c>
      <c r="Q319" s="142">
        <v>0.13100000000000001</v>
      </c>
      <c r="R319" s="142">
        <f>Q319*H319</f>
        <v>0.92852800000000002</v>
      </c>
      <c r="S319" s="142">
        <v>0</v>
      </c>
      <c r="T319" s="143">
        <f>S319*H319</f>
        <v>0</v>
      </c>
      <c r="AR319" s="144" t="s">
        <v>159</v>
      </c>
      <c r="AT319" s="144" t="s">
        <v>258</v>
      </c>
      <c r="AU319" s="144" t="s">
        <v>85</v>
      </c>
      <c r="AY319" s="17" t="s">
        <v>121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83</v>
      </c>
      <c r="BK319" s="145">
        <f>ROUND(I319*H319,2)</f>
        <v>0</v>
      </c>
      <c r="BL319" s="17" t="s">
        <v>139</v>
      </c>
      <c r="BM319" s="144" t="s">
        <v>537</v>
      </c>
    </row>
    <row r="320" spans="2:65" s="12" customFormat="1" ht="11.25">
      <c r="B320" s="151"/>
      <c r="D320" s="152" t="s">
        <v>208</v>
      </c>
      <c r="E320" s="153" t="s">
        <v>1</v>
      </c>
      <c r="F320" s="154" t="s">
        <v>538</v>
      </c>
      <c r="H320" s="153" t="s">
        <v>1</v>
      </c>
      <c r="I320" s="155"/>
      <c r="L320" s="151"/>
      <c r="M320" s="156"/>
      <c r="T320" s="157"/>
      <c r="AT320" s="153" t="s">
        <v>208</v>
      </c>
      <c r="AU320" s="153" t="s">
        <v>85</v>
      </c>
      <c r="AV320" s="12" t="s">
        <v>83</v>
      </c>
      <c r="AW320" s="12" t="s">
        <v>31</v>
      </c>
      <c r="AX320" s="12" t="s">
        <v>75</v>
      </c>
      <c r="AY320" s="153" t="s">
        <v>121</v>
      </c>
    </row>
    <row r="321" spans="2:65" s="13" customFormat="1" ht="11.25">
      <c r="B321" s="158"/>
      <c r="D321" s="152" t="s">
        <v>208</v>
      </c>
      <c r="E321" s="159" t="s">
        <v>1</v>
      </c>
      <c r="F321" s="160" t="s">
        <v>539</v>
      </c>
      <c r="H321" s="161">
        <v>2.1</v>
      </c>
      <c r="I321" s="162"/>
      <c r="L321" s="158"/>
      <c r="M321" s="163"/>
      <c r="T321" s="164"/>
      <c r="AT321" s="159" t="s">
        <v>208</v>
      </c>
      <c r="AU321" s="159" t="s">
        <v>85</v>
      </c>
      <c r="AV321" s="13" t="s">
        <v>85</v>
      </c>
      <c r="AW321" s="13" t="s">
        <v>31</v>
      </c>
      <c r="AX321" s="13" t="s">
        <v>75</v>
      </c>
      <c r="AY321" s="159" t="s">
        <v>121</v>
      </c>
    </row>
    <row r="322" spans="2:65" s="13" customFormat="1" ht="11.25">
      <c r="B322" s="158"/>
      <c r="D322" s="152" t="s">
        <v>208</v>
      </c>
      <c r="E322" s="159" t="s">
        <v>1</v>
      </c>
      <c r="F322" s="160" t="s">
        <v>540</v>
      </c>
      <c r="H322" s="161">
        <v>4.6500000000000004</v>
      </c>
      <c r="I322" s="162"/>
      <c r="L322" s="158"/>
      <c r="M322" s="163"/>
      <c r="T322" s="164"/>
      <c r="AT322" s="159" t="s">
        <v>208</v>
      </c>
      <c r="AU322" s="159" t="s">
        <v>85</v>
      </c>
      <c r="AV322" s="13" t="s">
        <v>85</v>
      </c>
      <c r="AW322" s="13" t="s">
        <v>31</v>
      </c>
      <c r="AX322" s="13" t="s">
        <v>75</v>
      </c>
      <c r="AY322" s="159" t="s">
        <v>121</v>
      </c>
    </row>
    <row r="323" spans="2:65" s="15" customFormat="1" ht="11.25">
      <c r="B323" s="182"/>
      <c r="D323" s="152" t="s">
        <v>208</v>
      </c>
      <c r="E323" s="183" t="s">
        <v>1</v>
      </c>
      <c r="F323" s="184" t="s">
        <v>284</v>
      </c>
      <c r="H323" s="185">
        <v>6.75</v>
      </c>
      <c r="I323" s="186"/>
      <c r="L323" s="182"/>
      <c r="M323" s="187"/>
      <c r="T323" s="188"/>
      <c r="AT323" s="183" t="s">
        <v>208</v>
      </c>
      <c r="AU323" s="183" t="s">
        <v>85</v>
      </c>
      <c r="AV323" s="15" t="s">
        <v>133</v>
      </c>
      <c r="AW323" s="15" t="s">
        <v>31</v>
      </c>
      <c r="AX323" s="15" t="s">
        <v>75</v>
      </c>
      <c r="AY323" s="183" t="s">
        <v>121</v>
      </c>
    </row>
    <row r="324" spans="2:65" s="13" customFormat="1" ht="11.25">
      <c r="B324" s="158"/>
      <c r="D324" s="152" t="s">
        <v>208</v>
      </c>
      <c r="E324" s="159" t="s">
        <v>1</v>
      </c>
      <c r="F324" s="160" t="s">
        <v>541</v>
      </c>
      <c r="H324" s="161">
        <v>7.0880000000000001</v>
      </c>
      <c r="I324" s="162"/>
      <c r="L324" s="158"/>
      <c r="M324" s="163"/>
      <c r="T324" s="164"/>
      <c r="AT324" s="159" t="s">
        <v>208</v>
      </c>
      <c r="AU324" s="159" t="s">
        <v>85</v>
      </c>
      <c r="AV324" s="13" t="s">
        <v>85</v>
      </c>
      <c r="AW324" s="13" t="s">
        <v>31</v>
      </c>
      <c r="AX324" s="13" t="s">
        <v>83</v>
      </c>
      <c r="AY324" s="159" t="s">
        <v>121</v>
      </c>
    </row>
    <row r="325" spans="2:65" s="1" customFormat="1" ht="24.2" customHeight="1">
      <c r="B325" s="132"/>
      <c r="C325" s="172" t="s">
        <v>542</v>
      </c>
      <c r="D325" s="172" t="s">
        <v>258</v>
      </c>
      <c r="E325" s="173" t="s">
        <v>543</v>
      </c>
      <c r="F325" s="174" t="s">
        <v>544</v>
      </c>
      <c r="G325" s="175" t="s">
        <v>205</v>
      </c>
      <c r="H325" s="176">
        <v>216.983</v>
      </c>
      <c r="I325" s="177"/>
      <c r="J325" s="178">
        <f>ROUND(I325*H325,2)</f>
        <v>0</v>
      </c>
      <c r="K325" s="174" t="s">
        <v>1</v>
      </c>
      <c r="L325" s="179"/>
      <c r="M325" s="180" t="s">
        <v>1</v>
      </c>
      <c r="N325" s="181" t="s">
        <v>40</v>
      </c>
      <c r="P325" s="142">
        <f>O325*H325</f>
        <v>0</v>
      </c>
      <c r="Q325" s="142">
        <v>0.13100000000000001</v>
      </c>
      <c r="R325" s="142">
        <f>Q325*H325</f>
        <v>28.424773000000002</v>
      </c>
      <c r="S325" s="142">
        <v>0</v>
      </c>
      <c r="T325" s="143">
        <f>S325*H325</f>
        <v>0</v>
      </c>
      <c r="AR325" s="144" t="s">
        <v>159</v>
      </c>
      <c r="AT325" s="144" t="s">
        <v>258</v>
      </c>
      <c r="AU325" s="144" t="s">
        <v>85</v>
      </c>
      <c r="AY325" s="17" t="s">
        <v>121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83</v>
      </c>
      <c r="BK325" s="145">
        <f>ROUND(I325*H325,2)</f>
        <v>0</v>
      </c>
      <c r="BL325" s="17" t="s">
        <v>139</v>
      </c>
      <c r="BM325" s="144" t="s">
        <v>545</v>
      </c>
    </row>
    <row r="326" spans="2:65" s="13" customFormat="1" ht="11.25">
      <c r="B326" s="158"/>
      <c r="D326" s="152" t="s">
        <v>208</v>
      </c>
      <c r="E326" s="159" t="s">
        <v>1</v>
      </c>
      <c r="F326" s="160" t="s">
        <v>546</v>
      </c>
      <c r="H326" s="161">
        <v>206.65</v>
      </c>
      <c r="I326" s="162"/>
      <c r="L326" s="158"/>
      <c r="M326" s="163"/>
      <c r="T326" s="164"/>
      <c r="AT326" s="159" t="s">
        <v>208</v>
      </c>
      <c r="AU326" s="159" t="s">
        <v>85</v>
      </c>
      <c r="AV326" s="13" t="s">
        <v>85</v>
      </c>
      <c r="AW326" s="13" t="s">
        <v>31</v>
      </c>
      <c r="AX326" s="13" t="s">
        <v>75</v>
      </c>
      <c r="AY326" s="159" t="s">
        <v>121</v>
      </c>
    </row>
    <row r="327" spans="2:65" s="13" customFormat="1" ht="11.25">
      <c r="B327" s="158"/>
      <c r="D327" s="152" t="s">
        <v>208</v>
      </c>
      <c r="E327" s="159" t="s">
        <v>1</v>
      </c>
      <c r="F327" s="160" t="s">
        <v>547</v>
      </c>
      <c r="H327" s="161">
        <v>216.983</v>
      </c>
      <c r="I327" s="162"/>
      <c r="L327" s="158"/>
      <c r="M327" s="163"/>
      <c r="T327" s="164"/>
      <c r="AT327" s="159" t="s">
        <v>208</v>
      </c>
      <c r="AU327" s="159" t="s">
        <v>85</v>
      </c>
      <c r="AV327" s="13" t="s">
        <v>85</v>
      </c>
      <c r="AW327" s="13" t="s">
        <v>31</v>
      </c>
      <c r="AX327" s="13" t="s">
        <v>83</v>
      </c>
      <c r="AY327" s="159" t="s">
        <v>121</v>
      </c>
    </row>
    <row r="328" spans="2:65" s="1" customFormat="1" ht="24.2" customHeight="1">
      <c r="B328" s="132"/>
      <c r="C328" s="172" t="s">
        <v>548</v>
      </c>
      <c r="D328" s="172" t="s">
        <v>258</v>
      </c>
      <c r="E328" s="173" t="s">
        <v>549</v>
      </c>
      <c r="F328" s="174" t="s">
        <v>550</v>
      </c>
      <c r="G328" s="175" t="s">
        <v>205</v>
      </c>
      <c r="H328" s="176">
        <v>6.93</v>
      </c>
      <c r="I328" s="177"/>
      <c r="J328" s="178">
        <f>ROUND(I328*H328,2)</f>
        <v>0</v>
      </c>
      <c r="K328" s="174" t="s">
        <v>149</v>
      </c>
      <c r="L328" s="179"/>
      <c r="M328" s="180" t="s">
        <v>1</v>
      </c>
      <c r="N328" s="181" t="s">
        <v>40</v>
      </c>
      <c r="P328" s="142">
        <f>O328*H328</f>
        <v>0</v>
      </c>
      <c r="Q328" s="142">
        <v>0.13100000000000001</v>
      </c>
      <c r="R328" s="142">
        <f>Q328*H328</f>
        <v>0.90783000000000003</v>
      </c>
      <c r="S328" s="142">
        <v>0</v>
      </c>
      <c r="T328" s="143">
        <f>S328*H328</f>
        <v>0</v>
      </c>
      <c r="AR328" s="144" t="s">
        <v>159</v>
      </c>
      <c r="AT328" s="144" t="s">
        <v>258</v>
      </c>
      <c r="AU328" s="144" t="s">
        <v>85</v>
      </c>
      <c r="AY328" s="17" t="s">
        <v>121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83</v>
      </c>
      <c r="BK328" s="145">
        <f>ROUND(I328*H328,2)</f>
        <v>0</v>
      </c>
      <c r="BL328" s="17" t="s">
        <v>139</v>
      </c>
      <c r="BM328" s="144" t="s">
        <v>551</v>
      </c>
    </row>
    <row r="329" spans="2:65" s="13" customFormat="1" ht="11.25">
      <c r="B329" s="158"/>
      <c r="D329" s="152" t="s">
        <v>208</v>
      </c>
      <c r="E329" s="159" t="s">
        <v>1</v>
      </c>
      <c r="F329" s="160" t="s">
        <v>289</v>
      </c>
      <c r="H329" s="161">
        <v>1.6</v>
      </c>
      <c r="I329" s="162"/>
      <c r="L329" s="158"/>
      <c r="M329" s="163"/>
      <c r="T329" s="164"/>
      <c r="AT329" s="159" t="s">
        <v>208</v>
      </c>
      <c r="AU329" s="159" t="s">
        <v>85</v>
      </c>
      <c r="AV329" s="13" t="s">
        <v>85</v>
      </c>
      <c r="AW329" s="13" t="s">
        <v>31</v>
      </c>
      <c r="AX329" s="13" t="s">
        <v>75</v>
      </c>
      <c r="AY329" s="159" t="s">
        <v>121</v>
      </c>
    </row>
    <row r="330" spans="2:65" s="13" customFormat="1" ht="11.25">
      <c r="B330" s="158"/>
      <c r="D330" s="152" t="s">
        <v>208</v>
      </c>
      <c r="E330" s="159" t="s">
        <v>1</v>
      </c>
      <c r="F330" s="160" t="s">
        <v>290</v>
      </c>
      <c r="H330" s="161">
        <v>5</v>
      </c>
      <c r="I330" s="162"/>
      <c r="L330" s="158"/>
      <c r="M330" s="163"/>
      <c r="T330" s="164"/>
      <c r="AT330" s="159" t="s">
        <v>208</v>
      </c>
      <c r="AU330" s="159" t="s">
        <v>85</v>
      </c>
      <c r="AV330" s="13" t="s">
        <v>85</v>
      </c>
      <c r="AW330" s="13" t="s">
        <v>31</v>
      </c>
      <c r="AX330" s="13" t="s">
        <v>75</v>
      </c>
      <c r="AY330" s="159" t="s">
        <v>121</v>
      </c>
    </row>
    <row r="331" spans="2:65" s="15" customFormat="1" ht="11.25">
      <c r="B331" s="182"/>
      <c r="D331" s="152" t="s">
        <v>208</v>
      </c>
      <c r="E331" s="183" t="s">
        <v>1</v>
      </c>
      <c r="F331" s="184" t="s">
        <v>284</v>
      </c>
      <c r="H331" s="185">
        <v>6.6</v>
      </c>
      <c r="I331" s="186"/>
      <c r="L331" s="182"/>
      <c r="M331" s="187"/>
      <c r="T331" s="188"/>
      <c r="AT331" s="183" t="s">
        <v>208</v>
      </c>
      <c r="AU331" s="183" t="s">
        <v>85</v>
      </c>
      <c r="AV331" s="15" t="s">
        <v>133</v>
      </c>
      <c r="AW331" s="15" t="s">
        <v>31</v>
      </c>
      <c r="AX331" s="15" t="s">
        <v>75</v>
      </c>
      <c r="AY331" s="183" t="s">
        <v>121</v>
      </c>
    </row>
    <row r="332" spans="2:65" s="13" customFormat="1" ht="11.25">
      <c r="B332" s="158"/>
      <c r="D332" s="152" t="s">
        <v>208</v>
      </c>
      <c r="E332" s="159" t="s">
        <v>1</v>
      </c>
      <c r="F332" s="160" t="s">
        <v>552</v>
      </c>
      <c r="H332" s="161">
        <v>6.93</v>
      </c>
      <c r="I332" s="162"/>
      <c r="L332" s="158"/>
      <c r="M332" s="163"/>
      <c r="T332" s="164"/>
      <c r="AT332" s="159" t="s">
        <v>208</v>
      </c>
      <c r="AU332" s="159" t="s">
        <v>85</v>
      </c>
      <c r="AV332" s="13" t="s">
        <v>85</v>
      </c>
      <c r="AW332" s="13" t="s">
        <v>31</v>
      </c>
      <c r="AX332" s="13" t="s">
        <v>83</v>
      </c>
      <c r="AY332" s="159" t="s">
        <v>121</v>
      </c>
    </row>
    <row r="333" spans="2:65" s="1" customFormat="1" ht="33" customHeight="1">
      <c r="B333" s="132"/>
      <c r="C333" s="133" t="s">
        <v>553</v>
      </c>
      <c r="D333" s="133" t="s">
        <v>124</v>
      </c>
      <c r="E333" s="134" t="s">
        <v>554</v>
      </c>
      <c r="F333" s="135" t="s">
        <v>555</v>
      </c>
      <c r="G333" s="136" t="s">
        <v>205</v>
      </c>
      <c r="H333" s="137">
        <v>63.25</v>
      </c>
      <c r="I333" s="138"/>
      <c r="J333" s="139">
        <f>ROUND(I333*H333,2)</f>
        <v>0</v>
      </c>
      <c r="K333" s="135" t="s">
        <v>149</v>
      </c>
      <c r="L333" s="32"/>
      <c r="M333" s="140" t="s">
        <v>1</v>
      </c>
      <c r="N333" s="141" t="s">
        <v>40</v>
      </c>
      <c r="P333" s="142">
        <f>O333*H333</f>
        <v>0</v>
      </c>
      <c r="Q333" s="142">
        <v>0.11162</v>
      </c>
      <c r="R333" s="142">
        <f>Q333*H333</f>
        <v>7.059965</v>
      </c>
      <c r="S333" s="142">
        <v>0</v>
      </c>
      <c r="T333" s="143">
        <f>S333*H333</f>
        <v>0</v>
      </c>
      <c r="AR333" s="144" t="s">
        <v>139</v>
      </c>
      <c r="AT333" s="144" t="s">
        <v>124</v>
      </c>
      <c r="AU333" s="144" t="s">
        <v>85</v>
      </c>
      <c r="AY333" s="17" t="s">
        <v>121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83</v>
      </c>
      <c r="BK333" s="145">
        <f>ROUND(I333*H333,2)</f>
        <v>0</v>
      </c>
      <c r="BL333" s="17" t="s">
        <v>139</v>
      </c>
      <c r="BM333" s="144" t="s">
        <v>556</v>
      </c>
    </row>
    <row r="334" spans="2:65" s="13" customFormat="1" ht="11.25">
      <c r="B334" s="158"/>
      <c r="D334" s="152" t="s">
        <v>208</v>
      </c>
      <c r="E334" s="159" t="s">
        <v>1</v>
      </c>
      <c r="F334" s="160" t="s">
        <v>557</v>
      </c>
      <c r="H334" s="161">
        <v>63.25</v>
      </c>
      <c r="I334" s="162"/>
      <c r="L334" s="158"/>
      <c r="M334" s="163"/>
      <c r="T334" s="164"/>
      <c r="AT334" s="159" t="s">
        <v>208</v>
      </c>
      <c r="AU334" s="159" t="s">
        <v>85</v>
      </c>
      <c r="AV334" s="13" t="s">
        <v>85</v>
      </c>
      <c r="AW334" s="13" t="s">
        <v>31</v>
      </c>
      <c r="AX334" s="13" t="s">
        <v>83</v>
      </c>
      <c r="AY334" s="159" t="s">
        <v>121</v>
      </c>
    </row>
    <row r="335" spans="2:65" s="1" customFormat="1" ht="24.2" customHeight="1">
      <c r="B335" s="132"/>
      <c r="C335" s="172" t="s">
        <v>558</v>
      </c>
      <c r="D335" s="172" t="s">
        <v>258</v>
      </c>
      <c r="E335" s="173" t="s">
        <v>559</v>
      </c>
      <c r="F335" s="174" t="s">
        <v>560</v>
      </c>
      <c r="G335" s="175" t="s">
        <v>205</v>
      </c>
      <c r="H335" s="176">
        <v>19.478000000000002</v>
      </c>
      <c r="I335" s="177"/>
      <c r="J335" s="178">
        <f>ROUND(I335*H335,2)</f>
        <v>0</v>
      </c>
      <c r="K335" s="174" t="s">
        <v>149</v>
      </c>
      <c r="L335" s="179"/>
      <c r="M335" s="180" t="s">
        <v>1</v>
      </c>
      <c r="N335" s="181" t="s">
        <v>40</v>
      </c>
      <c r="P335" s="142">
        <f>O335*H335</f>
        <v>0</v>
      </c>
      <c r="Q335" s="142">
        <v>0.17499999999999999</v>
      </c>
      <c r="R335" s="142">
        <f>Q335*H335</f>
        <v>3.4086500000000002</v>
      </c>
      <c r="S335" s="142">
        <v>0</v>
      </c>
      <c r="T335" s="143">
        <f>S335*H335</f>
        <v>0</v>
      </c>
      <c r="AR335" s="144" t="s">
        <v>159</v>
      </c>
      <c r="AT335" s="144" t="s">
        <v>258</v>
      </c>
      <c r="AU335" s="144" t="s">
        <v>85</v>
      </c>
      <c r="AY335" s="17" t="s">
        <v>121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83</v>
      </c>
      <c r="BK335" s="145">
        <f>ROUND(I335*H335,2)</f>
        <v>0</v>
      </c>
      <c r="BL335" s="17" t="s">
        <v>139</v>
      </c>
      <c r="BM335" s="144" t="s">
        <v>561</v>
      </c>
    </row>
    <row r="336" spans="2:65" s="13" customFormat="1" ht="11.25">
      <c r="B336" s="158"/>
      <c r="D336" s="152" t="s">
        <v>208</v>
      </c>
      <c r="E336" s="159" t="s">
        <v>1</v>
      </c>
      <c r="F336" s="160" t="s">
        <v>295</v>
      </c>
      <c r="H336" s="161">
        <v>4.1500000000000004</v>
      </c>
      <c r="I336" s="162"/>
      <c r="L336" s="158"/>
      <c r="M336" s="163"/>
      <c r="T336" s="164"/>
      <c r="AT336" s="159" t="s">
        <v>208</v>
      </c>
      <c r="AU336" s="159" t="s">
        <v>85</v>
      </c>
      <c r="AV336" s="13" t="s">
        <v>85</v>
      </c>
      <c r="AW336" s="13" t="s">
        <v>31</v>
      </c>
      <c r="AX336" s="13" t="s">
        <v>75</v>
      </c>
      <c r="AY336" s="159" t="s">
        <v>121</v>
      </c>
    </row>
    <row r="337" spans="2:65" s="13" customFormat="1" ht="11.25">
      <c r="B337" s="158"/>
      <c r="D337" s="152" t="s">
        <v>208</v>
      </c>
      <c r="E337" s="159" t="s">
        <v>1</v>
      </c>
      <c r="F337" s="160" t="s">
        <v>296</v>
      </c>
      <c r="H337" s="161">
        <v>14.4</v>
      </c>
      <c r="I337" s="162"/>
      <c r="L337" s="158"/>
      <c r="M337" s="163"/>
      <c r="T337" s="164"/>
      <c r="AT337" s="159" t="s">
        <v>208</v>
      </c>
      <c r="AU337" s="159" t="s">
        <v>85</v>
      </c>
      <c r="AV337" s="13" t="s">
        <v>85</v>
      </c>
      <c r="AW337" s="13" t="s">
        <v>31</v>
      </c>
      <c r="AX337" s="13" t="s">
        <v>75</v>
      </c>
      <c r="AY337" s="159" t="s">
        <v>121</v>
      </c>
    </row>
    <row r="338" spans="2:65" s="15" customFormat="1" ht="11.25">
      <c r="B338" s="182"/>
      <c r="D338" s="152" t="s">
        <v>208</v>
      </c>
      <c r="E338" s="183" t="s">
        <v>1</v>
      </c>
      <c r="F338" s="184" t="s">
        <v>284</v>
      </c>
      <c r="H338" s="185">
        <v>18.55</v>
      </c>
      <c r="I338" s="186"/>
      <c r="L338" s="182"/>
      <c r="M338" s="187"/>
      <c r="T338" s="188"/>
      <c r="AT338" s="183" t="s">
        <v>208</v>
      </c>
      <c r="AU338" s="183" t="s">
        <v>85</v>
      </c>
      <c r="AV338" s="15" t="s">
        <v>133</v>
      </c>
      <c r="AW338" s="15" t="s">
        <v>31</v>
      </c>
      <c r="AX338" s="15" t="s">
        <v>75</v>
      </c>
      <c r="AY338" s="183" t="s">
        <v>121</v>
      </c>
    </row>
    <row r="339" spans="2:65" s="13" customFormat="1" ht="11.25">
      <c r="B339" s="158"/>
      <c r="D339" s="152" t="s">
        <v>208</v>
      </c>
      <c r="E339" s="159" t="s">
        <v>1</v>
      </c>
      <c r="F339" s="160" t="s">
        <v>562</v>
      </c>
      <c r="H339" s="161">
        <v>19.478000000000002</v>
      </c>
      <c r="I339" s="162"/>
      <c r="L339" s="158"/>
      <c r="M339" s="163"/>
      <c r="T339" s="164"/>
      <c r="AT339" s="159" t="s">
        <v>208</v>
      </c>
      <c r="AU339" s="159" t="s">
        <v>85</v>
      </c>
      <c r="AV339" s="13" t="s">
        <v>85</v>
      </c>
      <c r="AW339" s="13" t="s">
        <v>31</v>
      </c>
      <c r="AX339" s="13" t="s">
        <v>83</v>
      </c>
      <c r="AY339" s="159" t="s">
        <v>121</v>
      </c>
    </row>
    <row r="340" spans="2:65" s="1" customFormat="1" ht="24.2" customHeight="1">
      <c r="B340" s="132"/>
      <c r="C340" s="172" t="s">
        <v>563</v>
      </c>
      <c r="D340" s="172" t="s">
        <v>258</v>
      </c>
      <c r="E340" s="173" t="s">
        <v>564</v>
      </c>
      <c r="F340" s="174" t="s">
        <v>565</v>
      </c>
      <c r="G340" s="175" t="s">
        <v>205</v>
      </c>
      <c r="H340" s="176">
        <v>46.935000000000002</v>
      </c>
      <c r="I340" s="177"/>
      <c r="J340" s="178">
        <f>ROUND(I340*H340,2)</f>
        <v>0</v>
      </c>
      <c r="K340" s="174" t="s">
        <v>149</v>
      </c>
      <c r="L340" s="179"/>
      <c r="M340" s="180" t="s">
        <v>1</v>
      </c>
      <c r="N340" s="181" t="s">
        <v>40</v>
      </c>
      <c r="P340" s="142">
        <f>O340*H340</f>
        <v>0</v>
      </c>
      <c r="Q340" s="142">
        <v>0.17599999999999999</v>
      </c>
      <c r="R340" s="142">
        <f>Q340*H340</f>
        <v>8.2605599999999999</v>
      </c>
      <c r="S340" s="142">
        <v>0</v>
      </c>
      <c r="T340" s="143">
        <f>S340*H340</f>
        <v>0</v>
      </c>
      <c r="AR340" s="144" t="s">
        <v>159</v>
      </c>
      <c r="AT340" s="144" t="s">
        <v>258</v>
      </c>
      <c r="AU340" s="144" t="s">
        <v>85</v>
      </c>
      <c r="AY340" s="17" t="s">
        <v>121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83</v>
      </c>
      <c r="BK340" s="145">
        <f>ROUND(I340*H340,2)</f>
        <v>0</v>
      </c>
      <c r="BL340" s="17" t="s">
        <v>139</v>
      </c>
      <c r="BM340" s="144" t="s">
        <v>566</v>
      </c>
    </row>
    <row r="341" spans="2:65" s="13" customFormat="1" ht="11.25">
      <c r="B341" s="158"/>
      <c r="D341" s="152" t="s">
        <v>208</v>
      </c>
      <c r="E341" s="159" t="s">
        <v>1</v>
      </c>
      <c r="F341" s="160" t="s">
        <v>567</v>
      </c>
      <c r="H341" s="161">
        <v>46.935000000000002</v>
      </c>
      <c r="I341" s="162"/>
      <c r="L341" s="158"/>
      <c r="M341" s="163"/>
      <c r="T341" s="164"/>
      <c r="AT341" s="159" t="s">
        <v>208</v>
      </c>
      <c r="AU341" s="159" t="s">
        <v>85</v>
      </c>
      <c r="AV341" s="13" t="s">
        <v>85</v>
      </c>
      <c r="AW341" s="13" t="s">
        <v>31</v>
      </c>
      <c r="AX341" s="13" t="s">
        <v>83</v>
      </c>
      <c r="AY341" s="159" t="s">
        <v>121</v>
      </c>
    </row>
    <row r="342" spans="2:65" s="11" customFormat="1" ht="22.9" customHeight="1">
      <c r="B342" s="120"/>
      <c r="D342" s="121" t="s">
        <v>74</v>
      </c>
      <c r="E342" s="130" t="s">
        <v>159</v>
      </c>
      <c r="F342" s="130" t="s">
        <v>568</v>
      </c>
      <c r="I342" s="123"/>
      <c r="J342" s="131">
        <f>BK342</f>
        <v>0</v>
      </c>
      <c r="L342" s="120"/>
      <c r="M342" s="125"/>
      <c r="P342" s="126">
        <f>SUM(P343:P378)</f>
        <v>0</v>
      </c>
      <c r="R342" s="126">
        <f>SUM(R343:R378)</f>
        <v>11.440607000000002</v>
      </c>
      <c r="T342" s="127">
        <f>SUM(T343:T378)</f>
        <v>3.52</v>
      </c>
      <c r="AR342" s="121" t="s">
        <v>83</v>
      </c>
      <c r="AT342" s="128" t="s">
        <v>74</v>
      </c>
      <c r="AU342" s="128" t="s">
        <v>83</v>
      </c>
      <c r="AY342" s="121" t="s">
        <v>121</v>
      </c>
      <c r="BK342" s="129">
        <f>SUM(BK343:BK378)</f>
        <v>0</v>
      </c>
    </row>
    <row r="343" spans="2:65" s="1" customFormat="1" ht="16.5" customHeight="1">
      <c r="B343" s="132"/>
      <c r="C343" s="133" t="s">
        <v>569</v>
      </c>
      <c r="D343" s="133" t="s">
        <v>124</v>
      </c>
      <c r="E343" s="134" t="s">
        <v>570</v>
      </c>
      <c r="F343" s="135" t="s">
        <v>571</v>
      </c>
      <c r="G343" s="136" t="s">
        <v>205</v>
      </c>
      <c r="H343" s="137">
        <v>128.63999999999999</v>
      </c>
      <c r="I343" s="138"/>
      <c r="J343" s="139">
        <f>ROUND(I343*H343,2)</f>
        <v>0</v>
      </c>
      <c r="K343" s="135" t="s">
        <v>149</v>
      </c>
      <c r="L343" s="32"/>
      <c r="M343" s="140" t="s">
        <v>1</v>
      </c>
      <c r="N343" s="141" t="s">
        <v>40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139</v>
      </c>
      <c r="AT343" s="144" t="s">
        <v>124</v>
      </c>
      <c r="AU343" s="144" t="s">
        <v>85</v>
      </c>
      <c r="AY343" s="17" t="s">
        <v>121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83</v>
      </c>
      <c r="BK343" s="145">
        <f>ROUND(I343*H343,2)</f>
        <v>0</v>
      </c>
      <c r="BL343" s="17" t="s">
        <v>139</v>
      </c>
      <c r="BM343" s="144" t="s">
        <v>572</v>
      </c>
    </row>
    <row r="344" spans="2:65" s="13" customFormat="1" ht="11.25">
      <c r="B344" s="158"/>
      <c r="D344" s="152" t="s">
        <v>208</v>
      </c>
      <c r="E344" s="159" t="s">
        <v>1</v>
      </c>
      <c r="F344" s="160" t="s">
        <v>573</v>
      </c>
      <c r="H344" s="161">
        <v>128.63999999999999</v>
      </c>
      <c r="I344" s="162"/>
      <c r="L344" s="158"/>
      <c r="M344" s="163"/>
      <c r="T344" s="164"/>
      <c r="AT344" s="159" t="s">
        <v>208</v>
      </c>
      <c r="AU344" s="159" t="s">
        <v>85</v>
      </c>
      <c r="AV344" s="13" t="s">
        <v>85</v>
      </c>
      <c r="AW344" s="13" t="s">
        <v>31</v>
      </c>
      <c r="AX344" s="13" t="s">
        <v>83</v>
      </c>
      <c r="AY344" s="159" t="s">
        <v>121</v>
      </c>
    </row>
    <row r="345" spans="2:65" s="1" customFormat="1" ht="24.2" customHeight="1">
      <c r="B345" s="132"/>
      <c r="C345" s="172" t="s">
        <v>574</v>
      </c>
      <c r="D345" s="172" t="s">
        <v>258</v>
      </c>
      <c r="E345" s="173" t="s">
        <v>575</v>
      </c>
      <c r="F345" s="174" t="s">
        <v>576</v>
      </c>
      <c r="G345" s="175" t="s">
        <v>205</v>
      </c>
      <c r="H345" s="176">
        <v>135.072</v>
      </c>
      <c r="I345" s="177"/>
      <c r="J345" s="178">
        <f>ROUND(I345*H345,2)</f>
        <v>0</v>
      </c>
      <c r="K345" s="174" t="s">
        <v>149</v>
      </c>
      <c r="L345" s="179"/>
      <c r="M345" s="180" t="s">
        <v>1</v>
      </c>
      <c r="N345" s="181" t="s">
        <v>40</v>
      </c>
      <c r="P345" s="142">
        <f>O345*H345</f>
        <v>0</v>
      </c>
      <c r="Q345" s="142">
        <v>2.9999999999999997E-4</v>
      </c>
      <c r="R345" s="142">
        <f>Q345*H345</f>
        <v>4.0521599999999998E-2</v>
      </c>
      <c r="S345" s="142">
        <v>0</v>
      </c>
      <c r="T345" s="143">
        <f>S345*H345</f>
        <v>0</v>
      </c>
      <c r="AR345" s="144" t="s">
        <v>159</v>
      </c>
      <c r="AT345" s="144" t="s">
        <v>258</v>
      </c>
      <c r="AU345" s="144" t="s">
        <v>85</v>
      </c>
      <c r="AY345" s="17" t="s">
        <v>121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83</v>
      </c>
      <c r="BK345" s="145">
        <f>ROUND(I345*H345,2)</f>
        <v>0</v>
      </c>
      <c r="BL345" s="17" t="s">
        <v>139</v>
      </c>
      <c r="BM345" s="144" t="s">
        <v>577</v>
      </c>
    </row>
    <row r="346" spans="2:65" s="13" customFormat="1" ht="11.25">
      <c r="B346" s="158"/>
      <c r="D346" s="152" t="s">
        <v>208</v>
      </c>
      <c r="E346" s="159" t="s">
        <v>1</v>
      </c>
      <c r="F346" s="160" t="s">
        <v>578</v>
      </c>
      <c r="H346" s="161">
        <v>135.072</v>
      </c>
      <c r="I346" s="162"/>
      <c r="L346" s="158"/>
      <c r="M346" s="163"/>
      <c r="T346" s="164"/>
      <c r="AT346" s="159" t="s">
        <v>208</v>
      </c>
      <c r="AU346" s="159" t="s">
        <v>85</v>
      </c>
      <c r="AV346" s="13" t="s">
        <v>85</v>
      </c>
      <c r="AW346" s="13" t="s">
        <v>31</v>
      </c>
      <c r="AX346" s="13" t="s">
        <v>83</v>
      </c>
      <c r="AY346" s="159" t="s">
        <v>121</v>
      </c>
    </row>
    <row r="347" spans="2:65" s="1" customFormat="1" ht="24.2" customHeight="1">
      <c r="B347" s="132"/>
      <c r="C347" s="133" t="s">
        <v>579</v>
      </c>
      <c r="D347" s="133" t="s">
        <v>124</v>
      </c>
      <c r="E347" s="134" t="s">
        <v>580</v>
      </c>
      <c r="F347" s="135" t="s">
        <v>581</v>
      </c>
      <c r="G347" s="136" t="s">
        <v>255</v>
      </c>
      <c r="H347" s="137">
        <v>9.4</v>
      </c>
      <c r="I347" s="138"/>
      <c r="J347" s="139">
        <f>ROUND(I347*H347,2)</f>
        <v>0</v>
      </c>
      <c r="K347" s="135" t="s">
        <v>149</v>
      </c>
      <c r="L347" s="32"/>
      <c r="M347" s="140" t="s">
        <v>1</v>
      </c>
      <c r="N347" s="141" t="s">
        <v>40</v>
      </c>
      <c r="P347" s="142">
        <f>O347*H347</f>
        <v>0</v>
      </c>
      <c r="Q347" s="142">
        <v>1.0000000000000001E-5</v>
      </c>
      <c r="R347" s="142">
        <f>Q347*H347</f>
        <v>9.4000000000000008E-5</v>
      </c>
      <c r="S347" s="142">
        <v>0</v>
      </c>
      <c r="T347" s="143">
        <f>S347*H347</f>
        <v>0</v>
      </c>
      <c r="AR347" s="144" t="s">
        <v>139</v>
      </c>
      <c r="AT347" s="144" t="s">
        <v>124</v>
      </c>
      <c r="AU347" s="144" t="s">
        <v>85</v>
      </c>
      <c r="AY347" s="17" t="s">
        <v>121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83</v>
      </c>
      <c r="BK347" s="145">
        <f>ROUND(I347*H347,2)</f>
        <v>0</v>
      </c>
      <c r="BL347" s="17" t="s">
        <v>139</v>
      </c>
      <c r="BM347" s="144" t="s">
        <v>582</v>
      </c>
    </row>
    <row r="348" spans="2:65" s="13" customFormat="1" ht="11.25">
      <c r="B348" s="158"/>
      <c r="D348" s="152" t="s">
        <v>208</v>
      </c>
      <c r="E348" s="159" t="s">
        <v>1</v>
      </c>
      <c r="F348" s="160" t="s">
        <v>583</v>
      </c>
      <c r="H348" s="161">
        <v>9.4</v>
      </c>
      <c r="I348" s="162"/>
      <c r="L348" s="158"/>
      <c r="M348" s="163"/>
      <c r="T348" s="164"/>
      <c r="AT348" s="159" t="s">
        <v>208</v>
      </c>
      <c r="AU348" s="159" t="s">
        <v>85</v>
      </c>
      <c r="AV348" s="13" t="s">
        <v>85</v>
      </c>
      <c r="AW348" s="13" t="s">
        <v>31</v>
      </c>
      <c r="AX348" s="13" t="s">
        <v>83</v>
      </c>
      <c r="AY348" s="159" t="s">
        <v>121</v>
      </c>
    </row>
    <row r="349" spans="2:65" s="1" customFormat="1" ht="24.2" customHeight="1">
      <c r="B349" s="132"/>
      <c r="C349" s="172" t="s">
        <v>584</v>
      </c>
      <c r="D349" s="172" t="s">
        <v>258</v>
      </c>
      <c r="E349" s="173" t="s">
        <v>585</v>
      </c>
      <c r="F349" s="174" t="s">
        <v>586</v>
      </c>
      <c r="G349" s="175" t="s">
        <v>255</v>
      </c>
      <c r="H349" s="176">
        <v>9.8699999999999992</v>
      </c>
      <c r="I349" s="177"/>
      <c r="J349" s="178">
        <f>ROUND(I349*H349,2)</f>
        <v>0</v>
      </c>
      <c r="K349" s="174" t="s">
        <v>149</v>
      </c>
      <c r="L349" s="179"/>
      <c r="M349" s="180" t="s">
        <v>1</v>
      </c>
      <c r="N349" s="181" t="s">
        <v>40</v>
      </c>
      <c r="P349" s="142">
        <f>O349*H349</f>
        <v>0</v>
      </c>
      <c r="Q349" s="142">
        <v>3.8999999999999998E-3</v>
      </c>
      <c r="R349" s="142">
        <f>Q349*H349</f>
        <v>3.8492999999999992E-2</v>
      </c>
      <c r="S349" s="142">
        <v>0</v>
      </c>
      <c r="T349" s="143">
        <f>S349*H349</f>
        <v>0</v>
      </c>
      <c r="AR349" s="144" t="s">
        <v>159</v>
      </c>
      <c r="AT349" s="144" t="s">
        <v>258</v>
      </c>
      <c r="AU349" s="144" t="s">
        <v>85</v>
      </c>
      <c r="AY349" s="17" t="s">
        <v>121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7" t="s">
        <v>83</v>
      </c>
      <c r="BK349" s="145">
        <f>ROUND(I349*H349,2)</f>
        <v>0</v>
      </c>
      <c r="BL349" s="17" t="s">
        <v>139</v>
      </c>
      <c r="BM349" s="144" t="s">
        <v>587</v>
      </c>
    </row>
    <row r="350" spans="2:65" s="13" customFormat="1" ht="11.25">
      <c r="B350" s="158"/>
      <c r="D350" s="152" t="s">
        <v>208</v>
      </c>
      <c r="E350" s="159" t="s">
        <v>1</v>
      </c>
      <c r="F350" s="160" t="s">
        <v>588</v>
      </c>
      <c r="H350" s="161">
        <v>9.8699999999999992</v>
      </c>
      <c r="I350" s="162"/>
      <c r="L350" s="158"/>
      <c r="M350" s="163"/>
      <c r="T350" s="164"/>
      <c r="AT350" s="159" t="s">
        <v>208</v>
      </c>
      <c r="AU350" s="159" t="s">
        <v>85</v>
      </c>
      <c r="AV350" s="13" t="s">
        <v>85</v>
      </c>
      <c r="AW350" s="13" t="s">
        <v>31</v>
      </c>
      <c r="AX350" s="13" t="s">
        <v>83</v>
      </c>
      <c r="AY350" s="159" t="s">
        <v>121</v>
      </c>
    </row>
    <row r="351" spans="2:65" s="1" customFormat="1" ht="24.2" customHeight="1">
      <c r="B351" s="132"/>
      <c r="C351" s="133" t="s">
        <v>589</v>
      </c>
      <c r="D351" s="133" t="s">
        <v>124</v>
      </c>
      <c r="E351" s="134" t="s">
        <v>590</v>
      </c>
      <c r="F351" s="135" t="s">
        <v>591</v>
      </c>
      <c r="G351" s="136" t="s">
        <v>255</v>
      </c>
      <c r="H351" s="137">
        <v>20</v>
      </c>
      <c r="I351" s="138"/>
      <c r="J351" s="139">
        <f>ROUND(I351*H351,2)</f>
        <v>0</v>
      </c>
      <c r="K351" s="135" t="s">
        <v>149</v>
      </c>
      <c r="L351" s="32"/>
      <c r="M351" s="140" t="s">
        <v>1</v>
      </c>
      <c r="N351" s="141" t="s">
        <v>40</v>
      </c>
      <c r="P351" s="142">
        <f>O351*H351</f>
        <v>0</v>
      </c>
      <c r="Q351" s="142">
        <v>1.0000000000000001E-5</v>
      </c>
      <c r="R351" s="142">
        <f>Q351*H351</f>
        <v>2.0000000000000001E-4</v>
      </c>
      <c r="S351" s="142">
        <v>0</v>
      </c>
      <c r="T351" s="143">
        <f>S351*H351</f>
        <v>0</v>
      </c>
      <c r="AR351" s="144" t="s">
        <v>139</v>
      </c>
      <c r="AT351" s="144" t="s">
        <v>124</v>
      </c>
      <c r="AU351" s="144" t="s">
        <v>85</v>
      </c>
      <c r="AY351" s="17" t="s">
        <v>121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83</v>
      </c>
      <c r="BK351" s="145">
        <f>ROUND(I351*H351,2)</f>
        <v>0</v>
      </c>
      <c r="BL351" s="17" t="s">
        <v>139</v>
      </c>
      <c r="BM351" s="144" t="s">
        <v>592</v>
      </c>
    </row>
    <row r="352" spans="2:65" s="13" customFormat="1" ht="11.25">
      <c r="B352" s="158"/>
      <c r="D352" s="152" t="s">
        <v>208</v>
      </c>
      <c r="E352" s="159" t="s">
        <v>1</v>
      </c>
      <c r="F352" s="160" t="s">
        <v>593</v>
      </c>
      <c r="H352" s="161">
        <v>20</v>
      </c>
      <c r="I352" s="162"/>
      <c r="L352" s="158"/>
      <c r="M352" s="163"/>
      <c r="T352" s="164"/>
      <c r="AT352" s="159" t="s">
        <v>208</v>
      </c>
      <c r="AU352" s="159" t="s">
        <v>85</v>
      </c>
      <c r="AV352" s="13" t="s">
        <v>85</v>
      </c>
      <c r="AW352" s="13" t="s">
        <v>31</v>
      </c>
      <c r="AX352" s="13" t="s">
        <v>83</v>
      </c>
      <c r="AY352" s="159" t="s">
        <v>121</v>
      </c>
    </row>
    <row r="353" spans="2:65" s="1" customFormat="1" ht="24.2" customHeight="1">
      <c r="B353" s="132"/>
      <c r="C353" s="172" t="s">
        <v>594</v>
      </c>
      <c r="D353" s="172" t="s">
        <v>258</v>
      </c>
      <c r="E353" s="173" t="s">
        <v>595</v>
      </c>
      <c r="F353" s="174" t="s">
        <v>596</v>
      </c>
      <c r="G353" s="175" t="s">
        <v>255</v>
      </c>
      <c r="H353" s="176">
        <v>21</v>
      </c>
      <c r="I353" s="177"/>
      <c r="J353" s="178">
        <f>ROUND(I353*H353,2)</f>
        <v>0</v>
      </c>
      <c r="K353" s="174" t="s">
        <v>149</v>
      </c>
      <c r="L353" s="179"/>
      <c r="M353" s="180" t="s">
        <v>1</v>
      </c>
      <c r="N353" s="181" t="s">
        <v>40</v>
      </c>
      <c r="P353" s="142">
        <f>O353*H353</f>
        <v>0</v>
      </c>
      <c r="Q353" s="142">
        <v>5.4999999999999997E-3</v>
      </c>
      <c r="R353" s="142">
        <f>Q353*H353</f>
        <v>0.11549999999999999</v>
      </c>
      <c r="S353" s="142">
        <v>0</v>
      </c>
      <c r="T353" s="143">
        <f>S353*H353</f>
        <v>0</v>
      </c>
      <c r="AR353" s="144" t="s">
        <v>159</v>
      </c>
      <c r="AT353" s="144" t="s">
        <v>258</v>
      </c>
      <c r="AU353" s="144" t="s">
        <v>85</v>
      </c>
      <c r="AY353" s="17" t="s">
        <v>121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83</v>
      </c>
      <c r="BK353" s="145">
        <f>ROUND(I353*H353,2)</f>
        <v>0</v>
      </c>
      <c r="BL353" s="17" t="s">
        <v>139</v>
      </c>
      <c r="BM353" s="144" t="s">
        <v>597</v>
      </c>
    </row>
    <row r="354" spans="2:65" s="13" customFormat="1" ht="11.25">
      <c r="B354" s="158"/>
      <c r="D354" s="152" t="s">
        <v>208</v>
      </c>
      <c r="E354" s="159" t="s">
        <v>1</v>
      </c>
      <c r="F354" s="160" t="s">
        <v>449</v>
      </c>
      <c r="H354" s="161">
        <v>21</v>
      </c>
      <c r="I354" s="162"/>
      <c r="L354" s="158"/>
      <c r="M354" s="163"/>
      <c r="T354" s="164"/>
      <c r="AT354" s="159" t="s">
        <v>208</v>
      </c>
      <c r="AU354" s="159" t="s">
        <v>85</v>
      </c>
      <c r="AV354" s="13" t="s">
        <v>85</v>
      </c>
      <c r="AW354" s="13" t="s">
        <v>31</v>
      </c>
      <c r="AX354" s="13" t="s">
        <v>83</v>
      </c>
      <c r="AY354" s="159" t="s">
        <v>121</v>
      </c>
    </row>
    <row r="355" spans="2:65" s="1" customFormat="1" ht="24.2" customHeight="1">
      <c r="B355" s="132"/>
      <c r="C355" s="133" t="s">
        <v>598</v>
      </c>
      <c r="D355" s="133" t="s">
        <v>124</v>
      </c>
      <c r="E355" s="134" t="s">
        <v>599</v>
      </c>
      <c r="F355" s="135" t="s">
        <v>600</v>
      </c>
      <c r="G355" s="136" t="s">
        <v>255</v>
      </c>
      <c r="H355" s="137">
        <v>53.6</v>
      </c>
      <c r="I355" s="138"/>
      <c r="J355" s="139">
        <f>ROUND(I355*H355,2)</f>
        <v>0</v>
      </c>
      <c r="K355" s="135" t="s">
        <v>149</v>
      </c>
      <c r="L355" s="32"/>
      <c r="M355" s="140" t="s">
        <v>1</v>
      </c>
      <c r="N355" s="141" t="s">
        <v>40</v>
      </c>
      <c r="P355" s="142">
        <f>O355*H355</f>
        <v>0</v>
      </c>
      <c r="Q355" s="142">
        <v>2.0000000000000002E-5</v>
      </c>
      <c r="R355" s="142">
        <f>Q355*H355</f>
        <v>1.072E-3</v>
      </c>
      <c r="S355" s="142">
        <v>0</v>
      </c>
      <c r="T355" s="143">
        <f>S355*H355</f>
        <v>0</v>
      </c>
      <c r="AR355" s="144" t="s">
        <v>139</v>
      </c>
      <c r="AT355" s="144" t="s">
        <v>124</v>
      </c>
      <c r="AU355" s="144" t="s">
        <v>85</v>
      </c>
      <c r="AY355" s="17" t="s">
        <v>121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83</v>
      </c>
      <c r="BK355" s="145">
        <f>ROUND(I355*H355,2)</f>
        <v>0</v>
      </c>
      <c r="BL355" s="17" t="s">
        <v>139</v>
      </c>
      <c r="BM355" s="144" t="s">
        <v>601</v>
      </c>
    </row>
    <row r="356" spans="2:65" s="1" customFormat="1" ht="24.2" customHeight="1">
      <c r="B356" s="132"/>
      <c r="C356" s="172" t="s">
        <v>602</v>
      </c>
      <c r="D356" s="172" t="s">
        <v>258</v>
      </c>
      <c r="E356" s="173" t="s">
        <v>603</v>
      </c>
      <c r="F356" s="174" t="s">
        <v>604</v>
      </c>
      <c r="G356" s="175" t="s">
        <v>255</v>
      </c>
      <c r="H356" s="176">
        <v>50.012</v>
      </c>
      <c r="I356" s="177"/>
      <c r="J356" s="178">
        <f>ROUND(I356*H356,2)</f>
        <v>0</v>
      </c>
      <c r="K356" s="174" t="s">
        <v>149</v>
      </c>
      <c r="L356" s="179"/>
      <c r="M356" s="180" t="s">
        <v>1</v>
      </c>
      <c r="N356" s="181" t="s">
        <v>40</v>
      </c>
      <c r="P356" s="142">
        <f>O356*H356</f>
        <v>0</v>
      </c>
      <c r="Q356" s="142">
        <v>6.1999999999999998E-3</v>
      </c>
      <c r="R356" s="142">
        <f>Q356*H356</f>
        <v>0.31007439999999997</v>
      </c>
      <c r="S356" s="142">
        <v>0</v>
      </c>
      <c r="T356" s="143">
        <f>S356*H356</f>
        <v>0</v>
      </c>
      <c r="AR356" s="144" t="s">
        <v>159</v>
      </c>
      <c r="AT356" s="144" t="s">
        <v>258</v>
      </c>
      <c r="AU356" s="144" t="s">
        <v>85</v>
      </c>
      <c r="AY356" s="17" t="s">
        <v>121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7" t="s">
        <v>83</v>
      </c>
      <c r="BK356" s="145">
        <f>ROUND(I356*H356,2)</f>
        <v>0</v>
      </c>
      <c r="BL356" s="17" t="s">
        <v>139</v>
      </c>
      <c r="BM356" s="144" t="s">
        <v>605</v>
      </c>
    </row>
    <row r="357" spans="2:65" s="1" customFormat="1" ht="24.2" customHeight="1">
      <c r="B357" s="132"/>
      <c r="C357" s="172" t="s">
        <v>606</v>
      </c>
      <c r="D357" s="172" t="s">
        <v>258</v>
      </c>
      <c r="E357" s="173" t="s">
        <v>607</v>
      </c>
      <c r="F357" s="174" t="s">
        <v>608</v>
      </c>
      <c r="G357" s="175" t="s">
        <v>255</v>
      </c>
      <c r="H357" s="176">
        <v>6.3</v>
      </c>
      <c r="I357" s="177"/>
      <c r="J357" s="178">
        <f>ROUND(I357*H357,2)</f>
        <v>0</v>
      </c>
      <c r="K357" s="174" t="s">
        <v>149</v>
      </c>
      <c r="L357" s="179"/>
      <c r="M357" s="180" t="s">
        <v>1</v>
      </c>
      <c r="N357" s="181" t="s">
        <v>40</v>
      </c>
      <c r="P357" s="142">
        <f>O357*H357</f>
        <v>0</v>
      </c>
      <c r="Q357" s="142">
        <v>1.4239999999999999E-2</v>
      </c>
      <c r="R357" s="142">
        <f>Q357*H357</f>
        <v>8.9711999999999986E-2</v>
      </c>
      <c r="S357" s="142">
        <v>0</v>
      </c>
      <c r="T357" s="143">
        <f>S357*H357</f>
        <v>0</v>
      </c>
      <c r="AR357" s="144" t="s">
        <v>159</v>
      </c>
      <c r="AT357" s="144" t="s">
        <v>258</v>
      </c>
      <c r="AU357" s="144" t="s">
        <v>85</v>
      </c>
      <c r="AY357" s="17" t="s">
        <v>121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83</v>
      </c>
      <c r="BK357" s="145">
        <f>ROUND(I357*H357,2)</f>
        <v>0</v>
      </c>
      <c r="BL357" s="17" t="s">
        <v>139</v>
      </c>
      <c r="BM357" s="144" t="s">
        <v>609</v>
      </c>
    </row>
    <row r="358" spans="2:65" s="13" customFormat="1" ht="11.25">
      <c r="B358" s="158"/>
      <c r="D358" s="152" t="s">
        <v>208</v>
      </c>
      <c r="E358" s="159" t="s">
        <v>1</v>
      </c>
      <c r="F358" s="160" t="s">
        <v>610</v>
      </c>
      <c r="H358" s="161">
        <v>6.3</v>
      </c>
      <c r="I358" s="162"/>
      <c r="L358" s="158"/>
      <c r="M358" s="163"/>
      <c r="T358" s="164"/>
      <c r="AT358" s="159" t="s">
        <v>208</v>
      </c>
      <c r="AU358" s="159" t="s">
        <v>85</v>
      </c>
      <c r="AV358" s="13" t="s">
        <v>85</v>
      </c>
      <c r="AW358" s="13" t="s">
        <v>31</v>
      </c>
      <c r="AX358" s="13" t="s">
        <v>83</v>
      </c>
      <c r="AY358" s="159" t="s">
        <v>121</v>
      </c>
    </row>
    <row r="359" spans="2:65" s="1" customFormat="1" ht="24.2" customHeight="1">
      <c r="B359" s="132"/>
      <c r="C359" s="133" t="s">
        <v>611</v>
      </c>
      <c r="D359" s="133" t="s">
        <v>124</v>
      </c>
      <c r="E359" s="134" t="s">
        <v>612</v>
      </c>
      <c r="F359" s="135" t="s">
        <v>613</v>
      </c>
      <c r="G359" s="136" t="s">
        <v>261</v>
      </c>
      <c r="H359" s="137">
        <v>8</v>
      </c>
      <c r="I359" s="138"/>
      <c r="J359" s="139">
        <f>ROUND(I359*H359,2)</f>
        <v>0</v>
      </c>
      <c r="K359" s="135" t="s">
        <v>149</v>
      </c>
      <c r="L359" s="32"/>
      <c r="M359" s="140" t="s">
        <v>1</v>
      </c>
      <c r="N359" s="141" t="s">
        <v>40</v>
      </c>
      <c r="P359" s="142">
        <f>O359*H359</f>
        <v>0</v>
      </c>
      <c r="Q359" s="142">
        <v>1E-4</v>
      </c>
      <c r="R359" s="142">
        <f>Q359*H359</f>
        <v>8.0000000000000004E-4</v>
      </c>
      <c r="S359" s="142">
        <v>0</v>
      </c>
      <c r="T359" s="143">
        <f>S359*H359</f>
        <v>0</v>
      </c>
      <c r="AR359" s="144" t="s">
        <v>139</v>
      </c>
      <c r="AT359" s="144" t="s">
        <v>124</v>
      </c>
      <c r="AU359" s="144" t="s">
        <v>85</v>
      </c>
      <c r="AY359" s="17" t="s">
        <v>121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83</v>
      </c>
      <c r="BK359" s="145">
        <f>ROUND(I359*H359,2)</f>
        <v>0</v>
      </c>
      <c r="BL359" s="17" t="s">
        <v>139</v>
      </c>
      <c r="BM359" s="144" t="s">
        <v>614</v>
      </c>
    </row>
    <row r="360" spans="2:65" s="13" customFormat="1" ht="11.25">
      <c r="B360" s="158"/>
      <c r="D360" s="152" t="s">
        <v>208</v>
      </c>
      <c r="E360" s="159" t="s">
        <v>1</v>
      </c>
      <c r="F360" s="160" t="s">
        <v>615</v>
      </c>
      <c r="H360" s="161">
        <v>8</v>
      </c>
      <c r="I360" s="162"/>
      <c r="L360" s="158"/>
      <c r="M360" s="163"/>
      <c r="T360" s="164"/>
      <c r="AT360" s="159" t="s">
        <v>208</v>
      </c>
      <c r="AU360" s="159" t="s">
        <v>85</v>
      </c>
      <c r="AV360" s="13" t="s">
        <v>85</v>
      </c>
      <c r="AW360" s="13" t="s">
        <v>31</v>
      </c>
      <c r="AX360" s="13" t="s">
        <v>83</v>
      </c>
      <c r="AY360" s="159" t="s">
        <v>121</v>
      </c>
    </row>
    <row r="361" spans="2:65" s="1" customFormat="1" ht="16.5" customHeight="1">
      <c r="B361" s="132"/>
      <c r="C361" s="172" t="s">
        <v>616</v>
      </c>
      <c r="D361" s="172" t="s">
        <v>258</v>
      </c>
      <c r="E361" s="173" t="s">
        <v>617</v>
      </c>
      <c r="F361" s="174" t="s">
        <v>618</v>
      </c>
      <c r="G361" s="175" t="s">
        <v>261</v>
      </c>
      <c r="H361" s="176">
        <v>8</v>
      </c>
      <c r="I361" s="177"/>
      <c r="J361" s="178">
        <f>ROUND(I361*H361,2)</f>
        <v>0</v>
      </c>
      <c r="K361" s="174" t="s">
        <v>149</v>
      </c>
      <c r="L361" s="179"/>
      <c r="M361" s="180" t="s">
        <v>1</v>
      </c>
      <c r="N361" s="181" t="s">
        <v>40</v>
      </c>
      <c r="P361" s="142">
        <f>O361*H361</f>
        <v>0</v>
      </c>
      <c r="Q361" s="142">
        <v>1.56E-3</v>
      </c>
      <c r="R361" s="142">
        <f>Q361*H361</f>
        <v>1.248E-2</v>
      </c>
      <c r="S361" s="142">
        <v>0</v>
      </c>
      <c r="T361" s="143">
        <f>S361*H361</f>
        <v>0</v>
      </c>
      <c r="AR361" s="144" t="s">
        <v>159</v>
      </c>
      <c r="AT361" s="144" t="s">
        <v>258</v>
      </c>
      <c r="AU361" s="144" t="s">
        <v>85</v>
      </c>
      <c r="AY361" s="17" t="s">
        <v>121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83</v>
      </c>
      <c r="BK361" s="145">
        <f>ROUND(I361*H361,2)</f>
        <v>0</v>
      </c>
      <c r="BL361" s="17" t="s">
        <v>139</v>
      </c>
      <c r="BM361" s="144" t="s">
        <v>619</v>
      </c>
    </row>
    <row r="362" spans="2:65" s="1" customFormat="1" ht="24.2" customHeight="1">
      <c r="B362" s="132"/>
      <c r="C362" s="133" t="s">
        <v>620</v>
      </c>
      <c r="D362" s="133" t="s">
        <v>124</v>
      </c>
      <c r="E362" s="134" t="s">
        <v>621</v>
      </c>
      <c r="F362" s="135" t="s">
        <v>622</v>
      </c>
      <c r="G362" s="136" t="s">
        <v>261</v>
      </c>
      <c r="H362" s="137">
        <v>8</v>
      </c>
      <c r="I362" s="138"/>
      <c r="J362" s="139">
        <f>ROUND(I362*H362,2)</f>
        <v>0</v>
      </c>
      <c r="K362" s="135" t="s">
        <v>149</v>
      </c>
      <c r="L362" s="32"/>
      <c r="M362" s="140" t="s">
        <v>1</v>
      </c>
      <c r="N362" s="141" t="s">
        <v>40</v>
      </c>
      <c r="P362" s="142">
        <f>O362*H362</f>
        <v>0</v>
      </c>
      <c r="Q362" s="142">
        <v>1E-4</v>
      </c>
      <c r="R362" s="142">
        <f>Q362*H362</f>
        <v>8.0000000000000004E-4</v>
      </c>
      <c r="S362" s="142">
        <v>0</v>
      </c>
      <c r="T362" s="143">
        <f>S362*H362</f>
        <v>0</v>
      </c>
      <c r="AR362" s="144" t="s">
        <v>139</v>
      </c>
      <c r="AT362" s="144" t="s">
        <v>124</v>
      </c>
      <c r="AU362" s="144" t="s">
        <v>85</v>
      </c>
      <c r="AY362" s="17" t="s">
        <v>121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7" t="s">
        <v>83</v>
      </c>
      <c r="BK362" s="145">
        <f>ROUND(I362*H362,2)</f>
        <v>0</v>
      </c>
      <c r="BL362" s="17" t="s">
        <v>139</v>
      </c>
      <c r="BM362" s="144" t="s">
        <v>623</v>
      </c>
    </row>
    <row r="363" spans="2:65" s="1" customFormat="1" ht="24.2" customHeight="1">
      <c r="B363" s="132"/>
      <c r="C363" s="172" t="s">
        <v>624</v>
      </c>
      <c r="D363" s="172" t="s">
        <v>258</v>
      </c>
      <c r="E363" s="173" t="s">
        <v>625</v>
      </c>
      <c r="F363" s="174" t="s">
        <v>626</v>
      </c>
      <c r="G363" s="175" t="s">
        <v>261</v>
      </c>
      <c r="H363" s="176">
        <v>8</v>
      </c>
      <c r="I363" s="177"/>
      <c r="J363" s="178">
        <f>ROUND(I363*H363,2)</f>
        <v>0</v>
      </c>
      <c r="K363" s="174" t="s">
        <v>149</v>
      </c>
      <c r="L363" s="179"/>
      <c r="M363" s="180" t="s">
        <v>1</v>
      </c>
      <c r="N363" s="181" t="s">
        <v>40</v>
      </c>
      <c r="P363" s="142">
        <f>O363*H363</f>
        <v>0</v>
      </c>
      <c r="Q363" s="142">
        <v>2.3700000000000001E-3</v>
      </c>
      <c r="R363" s="142">
        <f>Q363*H363</f>
        <v>1.8960000000000001E-2</v>
      </c>
      <c r="S363" s="142">
        <v>0</v>
      </c>
      <c r="T363" s="143">
        <f>S363*H363</f>
        <v>0</v>
      </c>
      <c r="AR363" s="144" t="s">
        <v>159</v>
      </c>
      <c r="AT363" s="144" t="s">
        <v>258</v>
      </c>
      <c r="AU363" s="144" t="s">
        <v>85</v>
      </c>
      <c r="AY363" s="17" t="s">
        <v>121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83</v>
      </c>
      <c r="BK363" s="145">
        <f>ROUND(I363*H363,2)</f>
        <v>0</v>
      </c>
      <c r="BL363" s="17" t="s">
        <v>139</v>
      </c>
      <c r="BM363" s="144" t="s">
        <v>627</v>
      </c>
    </row>
    <row r="364" spans="2:65" s="1" customFormat="1" ht="24.2" customHeight="1">
      <c r="B364" s="132"/>
      <c r="C364" s="133" t="s">
        <v>628</v>
      </c>
      <c r="D364" s="133" t="s">
        <v>124</v>
      </c>
      <c r="E364" s="134" t="s">
        <v>629</v>
      </c>
      <c r="F364" s="135" t="s">
        <v>630</v>
      </c>
      <c r="G364" s="136" t="s">
        <v>280</v>
      </c>
      <c r="H364" s="137">
        <v>2</v>
      </c>
      <c r="I364" s="138"/>
      <c r="J364" s="139">
        <f>ROUND(I364*H364,2)</f>
        <v>0</v>
      </c>
      <c r="K364" s="135" t="s">
        <v>206</v>
      </c>
      <c r="L364" s="32"/>
      <c r="M364" s="140" t="s">
        <v>1</v>
      </c>
      <c r="N364" s="141" t="s">
        <v>40</v>
      </c>
      <c r="P364" s="142">
        <f>O364*H364</f>
        <v>0</v>
      </c>
      <c r="Q364" s="142">
        <v>0</v>
      </c>
      <c r="R364" s="142">
        <f>Q364*H364</f>
        <v>0</v>
      </c>
      <c r="S364" s="142">
        <v>1.76</v>
      </c>
      <c r="T364" s="143">
        <f>S364*H364</f>
        <v>3.52</v>
      </c>
      <c r="AR364" s="144" t="s">
        <v>139</v>
      </c>
      <c r="AT364" s="144" t="s">
        <v>124</v>
      </c>
      <c r="AU364" s="144" t="s">
        <v>85</v>
      </c>
      <c r="AY364" s="17" t="s">
        <v>121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83</v>
      </c>
      <c r="BK364" s="145">
        <f>ROUND(I364*H364,2)</f>
        <v>0</v>
      </c>
      <c r="BL364" s="17" t="s">
        <v>139</v>
      </c>
      <c r="BM364" s="144" t="s">
        <v>631</v>
      </c>
    </row>
    <row r="365" spans="2:65" s="13" customFormat="1" ht="11.25">
      <c r="B365" s="158"/>
      <c r="D365" s="152" t="s">
        <v>208</v>
      </c>
      <c r="E365" s="159" t="s">
        <v>1</v>
      </c>
      <c r="F365" s="160" t="s">
        <v>632</v>
      </c>
      <c r="H365" s="161">
        <v>2</v>
      </c>
      <c r="I365" s="162"/>
      <c r="L365" s="158"/>
      <c r="M365" s="163"/>
      <c r="T365" s="164"/>
      <c r="AT365" s="159" t="s">
        <v>208</v>
      </c>
      <c r="AU365" s="159" t="s">
        <v>85</v>
      </c>
      <c r="AV365" s="13" t="s">
        <v>85</v>
      </c>
      <c r="AW365" s="13" t="s">
        <v>31</v>
      </c>
      <c r="AX365" s="13" t="s">
        <v>83</v>
      </c>
      <c r="AY365" s="159" t="s">
        <v>121</v>
      </c>
    </row>
    <row r="366" spans="2:65" s="1" customFormat="1" ht="33" customHeight="1">
      <c r="B366" s="132"/>
      <c r="C366" s="133" t="s">
        <v>633</v>
      </c>
      <c r="D366" s="133" t="s">
        <v>124</v>
      </c>
      <c r="E366" s="134" t="s">
        <v>634</v>
      </c>
      <c r="F366" s="135" t="s">
        <v>635</v>
      </c>
      <c r="G366" s="136" t="s">
        <v>261</v>
      </c>
      <c r="H366" s="137">
        <v>4</v>
      </c>
      <c r="I366" s="138"/>
      <c r="J366" s="139">
        <f>ROUND(I366*H366,2)</f>
        <v>0</v>
      </c>
      <c r="K366" s="135" t="s">
        <v>149</v>
      </c>
      <c r="L366" s="32"/>
      <c r="M366" s="140" t="s">
        <v>1</v>
      </c>
      <c r="N366" s="141" t="s">
        <v>40</v>
      </c>
      <c r="P366" s="142">
        <f>O366*H366</f>
        <v>0</v>
      </c>
      <c r="Q366" s="142">
        <v>2.1158700000000001</v>
      </c>
      <c r="R366" s="142">
        <f>Q366*H366</f>
        <v>8.4634800000000006</v>
      </c>
      <c r="S366" s="142">
        <v>0</v>
      </c>
      <c r="T366" s="143">
        <f>S366*H366</f>
        <v>0</v>
      </c>
      <c r="AR366" s="144" t="s">
        <v>139</v>
      </c>
      <c r="AT366" s="144" t="s">
        <v>124</v>
      </c>
      <c r="AU366" s="144" t="s">
        <v>85</v>
      </c>
      <c r="AY366" s="17" t="s">
        <v>121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83</v>
      </c>
      <c r="BK366" s="145">
        <f>ROUND(I366*H366,2)</f>
        <v>0</v>
      </c>
      <c r="BL366" s="17" t="s">
        <v>139</v>
      </c>
      <c r="BM366" s="144" t="s">
        <v>636</v>
      </c>
    </row>
    <row r="367" spans="2:65" s="13" customFormat="1" ht="11.25">
      <c r="B367" s="158"/>
      <c r="D367" s="152" t="s">
        <v>208</v>
      </c>
      <c r="E367" s="159" t="s">
        <v>1</v>
      </c>
      <c r="F367" s="160" t="s">
        <v>637</v>
      </c>
      <c r="H367" s="161">
        <v>4</v>
      </c>
      <c r="I367" s="162"/>
      <c r="L367" s="158"/>
      <c r="M367" s="163"/>
      <c r="T367" s="164"/>
      <c r="AT367" s="159" t="s">
        <v>208</v>
      </c>
      <c r="AU367" s="159" t="s">
        <v>85</v>
      </c>
      <c r="AV367" s="13" t="s">
        <v>85</v>
      </c>
      <c r="AW367" s="13" t="s">
        <v>31</v>
      </c>
      <c r="AX367" s="13" t="s">
        <v>83</v>
      </c>
      <c r="AY367" s="159" t="s">
        <v>121</v>
      </c>
    </row>
    <row r="368" spans="2:65" s="1" customFormat="1" ht="37.9" customHeight="1">
      <c r="B368" s="132"/>
      <c r="C368" s="172" t="s">
        <v>638</v>
      </c>
      <c r="D368" s="172" t="s">
        <v>258</v>
      </c>
      <c r="E368" s="173" t="s">
        <v>639</v>
      </c>
      <c r="F368" s="174" t="s">
        <v>640</v>
      </c>
      <c r="G368" s="175" t="s">
        <v>261</v>
      </c>
      <c r="H368" s="176">
        <v>4</v>
      </c>
      <c r="I368" s="177"/>
      <c r="J368" s="178">
        <f>ROUND(I368*H368,2)</f>
        <v>0</v>
      </c>
      <c r="K368" s="174" t="s">
        <v>1</v>
      </c>
      <c r="L368" s="179"/>
      <c r="M368" s="180" t="s">
        <v>1</v>
      </c>
      <c r="N368" s="181" t="s">
        <v>40</v>
      </c>
      <c r="P368" s="142">
        <f>O368*H368</f>
        <v>0</v>
      </c>
      <c r="Q368" s="142">
        <v>0</v>
      </c>
      <c r="R368" s="142">
        <f>Q368*H368</f>
        <v>0</v>
      </c>
      <c r="S368" s="142">
        <v>0</v>
      </c>
      <c r="T368" s="143">
        <f>S368*H368</f>
        <v>0</v>
      </c>
      <c r="AR368" s="144" t="s">
        <v>159</v>
      </c>
      <c r="AT368" s="144" t="s">
        <v>258</v>
      </c>
      <c r="AU368" s="144" t="s">
        <v>85</v>
      </c>
      <c r="AY368" s="17" t="s">
        <v>121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7" t="s">
        <v>83</v>
      </c>
      <c r="BK368" s="145">
        <f>ROUND(I368*H368,2)</f>
        <v>0</v>
      </c>
      <c r="BL368" s="17" t="s">
        <v>139</v>
      </c>
      <c r="BM368" s="144" t="s">
        <v>641</v>
      </c>
    </row>
    <row r="369" spans="2:65" s="1" customFormat="1" ht="21.75" customHeight="1">
      <c r="B369" s="132"/>
      <c r="C369" s="133" t="s">
        <v>642</v>
      </c>
      <c r="D369" s="133" t="s">
        <v>124</v>
      </c>
      <c r="E369" s="134" t="s">
        <v>643</v>
      </c>
      <c r="F369" s="135" t="s">
        <v>644</v>
      </c>
      <c r="G369" s="136" t="s">
        <v>261</v>
      </c>
      <c r="H369" s="137">
        <v>1</v>
      </c>
      <c r="I369" s="138"/>
      <c r="J369" s="139">
        <f>ROUND(I369*H369,2)</f>
        <v>0</v>
      </c>
      <c r="K369" s="135" t="s">
        <v>149</v>
      </c>
      <c r="L369" s="32"/>
      <c r="M369" s="140" t="s">
        <v>1</v>
      </c>
      <c r="N369" s="141" t="s">
        <v>40</v>
      </c>
      <c r="P369" s="142">
        <f>O369*H369</f>
        <v>0</v>
      </c>
      <c r="Q369" s="142">
        <v>0.12422</v>
      </c>
      <c r="R369" s="142">
        <f>Q369*H369</f>
        <v>0.12422</v>
      </c>
      <c r="S369" s="142">
        <v>0</v>
      </c>
      <c r="T369" s="143">
        <f>S369*H369</f>
        <v>0</v>
      </c>
      <c r="AR369" s="144" t="s">
        <v>139</v>
      </c>
      <c r="AT369" s="144" t="s">
        <v>124</v>
      </c>
      <c r="AU369" s="144" t="s">
        <v>85</v>
      </c>
      <c r="AY369" s="17" t="s">
        <v>121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83</v>
      </c>
      <c r="BK369" s="145">
        <f>ROUND(I369*H369,2)</f>
        <v>0</v>
      </c>
      <c r="BL369" s="17" t="s">
        <v>139</v>
      </c>
      <c r="BM369" s="144" t="s">
        <v>645</v>
      </c>
    </row>
    <row r="370" spans="2:65" s="1" customFormat="1" ht="24.2" customHeight="1">
      <c r="B370" s="132"/>
      <c r="C370" s="172" t="s">
        <v>646</v>
      </c>
      <c r="D370" s="172" t="s">
        <v>258</v>
      </c>
      <c r="E370" s="173" t="s">
        <v>647</v>
      </c>
      <c r="F370" s="174" t="s">
        <v>648</v>
      </c>
      <c r="G370" s="175" t="s">
        <v>261</v>
      </c>
      <c r="H370" s="176">
        <v>1</v>
      </c>
      <c r="I370" s="177"/>
      <c r="J370" s="178">
        <f>ROUND(I370*H370,2)</f>
        <v>0</v>
      </c>
      <c r="K370" s="174" t="s">
        <v>149</v>
      </c>
      <c r="L370" s="179"/>
      <c r="M370" s="180" t="s">
        <v>1</v>
      </c>
      <c r="N370" s="181" t="s">
        <v>40</v>
      </c>
      <c r="P370" s="142">
        <f>O370*H370</f>
        <v>0</v>
      </c>
      <c r="Q370" s="142">
        <v>3.7000000000000002E-3</v>
      </c>
      <c r="R370" s="142">
        <f>Q370*H370</f>
        <v>3.7000000000000002E-3</v>
      </c>
      <c r="S370" s="142">
        <v>0</v>
      </c>
      <c r="T370" s="143">
        <f>S370*H370</f>
        <v>0</v>
      </c>
      <c r="AR370" s="144" t="s">
        <v>159</v>
      </c>
      <c r="AT370" s="144" t="s">
        <v>258</v>
      </c>
      <c r="AU370" s="144" t="s">
        <v>85</v>
      </c>
      <c r="AY370" s="17" t="s">
        <v>121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83</v>
      </c>
      <c r="BK370" s="145">
        <f>ROUND(I370*H370,2)</f>
        <v>0</v>
      </c>
      <c r="BL370" s="17" t="s">
        <v>139</v>
      </c>
      <c r="BM370" s="144" t="s">
        <v>649</v>
      </c>
    </row>
    <row r="371" spans="2:65" s="1" customFormat="1" ht="24.2" customHeight="1">
      <c r="B371" s="132"/>
      <c r="C371" s="133" t="s">
        <v>650</v>
      </c>
      <c r="D371" s="133" t="s">
        <v>124</v>
      </c>
      <c r="E371" s="134" t="s">
        <v>651</v>
      </c>
      <c r="F371" s="135" t="s">
        <v>652</v>
      </c>
      <c r="G371" s="136" t="s">
        <v>261</v>
      </c>
      <c r="H371" s="137">
        <v>5</v>
      </c>
      <c r="I371" s="138"/>
      <c r="J371" s="139">
        <f>ROUND(I371*H371,2)</f>
        <v>0</v>
      </c>
      <c r="K371" s="135" t="s">
        <v>149</v>
      </c>
      <c r="L371" s="32"/>
      <c r="M371" s="140" t="s">
        <v>1</v>
      </c>
      <c r="N371" s="141" t="s">
        <v>40</v>
      </c>
      <c r="P371" s="142">
        <f>O371*H371</f>
        <v>0</v>
      </c>
      <c r="Q371" s="142">
        <v>0.12526000000000001</v>
      </c>
      <c r="R371" s="142">
        <f>Q371*H371</f>
        <v>0.62630000000000008</v>
      </c>
      <c r="S371" s="142">
        <v>0</v>
      </c>
      <c r="T371" s="143">
        <f>S371*H371</f>
        <v>0</v>
      </c>
      <c r="AR371" s="144" t="s">
        <v>139</v>
      </c>
      <c r="AT371" s="144" t="s">
        <v>124</v>
      </c>
      <c r="AU371" s="144" t="s">
        <v>85</v>
      </c>
      <c r="AY371" s="17" t="s">
        <v>121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83</v>
      </c>
      <c r="BK371" s="145">
        <f>ROUND(I371*H371,2)</f>
        <v>0</v>
      </c>
      <c r="BL371" s="17" t="s">
        <v>139</v>
      </c>
      <c r="BM371" s="144" t="s">
        <v>653</v>
      </c>
    </row>
    <row r="372" spans="2:65" s="13" customFormat="1" ht="11.25">
      <c r="B372" s="158"/>
      <c r="D372" s="152" t="s">
        <v>208</v>
      </c>
      <c r="E372" s="159" t="s">
        <v>1</v>
      </c>
      <c r="F372" s="160" t="s">
        <v>654</v>
      </c>
      <c r="H372" s="161">
        <v>3</v>
      </c>
      <c r="I372" s="162"/>
      <c r="L372" s="158"/>
      <c r="M372" s="163"/>
      <c r="T372" s="164"/>
      <c r="AT372" s="159" t="s">
        <v>208</v>
      </c>
      <c r="AU372" s="159" t="s">
        <v>85</v>
      </c>
      <c r="AV372" s="13" t="s">
        <v>85</v>
      </c>
      <c r="AW372" s="13" t="s">
        <v>31</v>
      </c>
      <c r="AX372" s="13" t="s">
        <v>75</v>
      </c>
      <c r="AY372" s="159" t="s">
        <v>121</v>
      </c>
    </row>
    <row r="373" spans="2:65" s="13" customFormat="1" ht="11.25">
      <c r="B373" s="158"/>
      <c r="D373" s="152" t="s">
        <v>208</v>
      </c>
      <c r="E373" s="159" t="s">
        <v>1</v>
      </c>
      <c r="F373" s="160" t="s">
        <v>655</v>
      </c>
      <c r="H373" s="161">
        <v>2</v>
      </c>
      <c r="I373" s="162"/>
      <c r="L373" s="158"/>
      <c r="M373" s="163"/>
      <c r="T373" s="164"/>
      <c r="AT373" s="159" t="s">
        <v>208</v>
      </c>
      <c r="AU373" s="159" t="s">
        <v>85</v>
      </c>
      <c r="AV373" s="13" t="s">
        <v>85</v>
      </c>
      <c r="AW373" s="13" t="s">
        <v>31</v>
      </c>
      <c r="AX373" s="13" t="s">
        <v>75</v>
      </c>
      <c r="AY373" s="159" t="s">
        <v>121</v>
      </c>
    </row>
    <row r="374" spans="2:65" s="14" customFormat="1" ht="11.25">
      <c r="B374" s="165"/>
      <c r="D374" s="152" t="s">
        <v>208</v>
      </c>
      <c r="E374" s="166" t="s">
        <v>1</v>
      </c>
      <c r="F374" s="167" t="s">
        <v>212</v>
      </c>
      <c r="H374" s="168">
        <v>5</v>
      </c>
      <c r="I374" s="169"/>
      <c r="L374" s="165"/>
      <c r="M374" s="170"/>
      <c r="T374" s="171"/>
      <c r="AT374" s="166" t="s">
        <v>208</v>
      </c>
      <c r="AU374" s="166" t="s">
        <v>85</v>
      </c>
      <c r="AV374" s="14" t="s">
        <v>139</v>
      </c>
      <c r="AW374" s="14" t="s">
        <v>31</v>
      </c>
      <c r="AX374" s="14" t="s">
        <v>83</v>
      </c>
      <c r="AY374" s="166" t="s">
        <v>121</v>
      </c>
    </row>
    <row r="375" spans="2:65" s="1" customFormat="1" ht="21.75" customHeight="1">
      <c r="B375" s="132"/>
      <c r="C375" s="172" t="s">
        <v>656</v>
      </c>
      <c r="D375" s="172" t="s">
        <v>258</v>
      </c>
      <c r="E375" s="173" t="s">
        <v>657</v>
      </c>
      <c r="F375" s="174" t="s">
        <v>658</v>
      </c>
      <c r="G375" s="175" t="s">
        <v>261</v>
      </c>
      <c r="H375" s="176">
        <v>5</v>
      </c>
      <c r="I375" s="177"/>
      <c r="J375" s="178">
        <f>ROUND(I375*H375,2)</f>
        <v>0</v>
      </c>
      <c r="K375" s="174" t="s">
        <v>1</v>
      </c>
      <c r="L375" s="179"/>
      <c r="M375" s="180" t="s">
        <v>1</v>
      </c>
      <c r="N375" s="181" t="s">
        <v>40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159</v>
      </c>
      <c r="AT375" s="144" t="s">
        <v>258</v>
      </c>
      <c r="AU375" s="144" t="s">
        <v>85</v>
      </c>
      <c r="AY375" s="17" t="s">
        <v>121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83</v>
      </c>
      <c r="BK375" s="145">
        <f>ROUND(I375*H375,2)</f>
        <v>0</v>
      </c>
      <c r="BL375" s="17" t="s">
        <v>139</v>
      </c>
      <c r="BM375" s="144" t="s">
        <v>659</v>
      </c>
    </row>
    <row r="376" spans="2:65" s="1" customFormat="1" ht="24.2" customHeight="1">
      <c r="B376" s="132"/>
      <c r="C376" s="133" t="s">
        <v>660</v>
      </c>
      <c r="D376" s="133" t="s">
        <v>124</v>
      </c>
      <c r="E376" s="134" t="s">
        <v>661</v>
      </c>
      <c r="F376" s="135" t="s">
        <v>662</v>
      </c>
      <c r="G376" s="136" t="s">
        <v>261</v>
      </c>
      <c r="H376" s="137">
        <v>5</v>
      </c>
      <c r="I376" s="138"/>
      <c r="J376" s="139">
        <f>ROUND(I376*H376,2)</f>
        <v>0</v>
      </c>
      <c r="K376" s="135" t="s">
        <v>149</v>
      </c>
      <c r="L376" s="32"/>
      <c r="M376" s="140" t="s">
        <v>1</v>
      </c>
      <c r="N376" s="141" t="s">
        <v>40</v>
      </c>
      <c r="P376" s="142">
        <f>O376*H376</f>
        <v>0</v>
      </c>
      <c r="Q376" s="142">
        <v>0.21734000000000001</v>
      </c>
      <c r="R376" s="142">
        <f>Q376*H376</f>
        <v>1.0867</v>
      </c>
      <c r="S376" s="142">
        <v>0</v>
      </c>
      <c r="T376" s="143">
        <f>S376*H376</f>
        <v>0</v>
      </c>
      <c r="AR376" s="144" t="s">
        <v>139</v>
      </c>
      <c r="AT376" s="144" t="s">
        <v>124</v>
      </c>
      <c r="AU376" s="144" t="s">
        <v>85</v>
      </c>
      <c r="AY376" s="17" t="s">
        <v>121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83</v>
      </c>
      <c r="BK376" s="145">
        <f>ROUND(I376*H376,2)</f>
        <v>0</v>
      </c>
      <c r="BL376" s="17" t="s">
        <v>139</v>
      </c>
      <c r="BM376" s="144" t="s">
        <v>663</v>
      </c>
    </row>
    <row r="377" spans="2:65" s="1" customFormat="1" ht="24.2" customHeight="1">
      <c r="B377" s="132"/>
      <c r="C377" s="172" t="s">
        <v>664</v>
      </c>
      <c r="D377" s="172" t="s">
        <v>258</v>
      </c>
      <c r="E377" s="173" t="s">
        <v>665</v>
      </c>
      <c r="F377" s="174" t="s">
        <v>666</v>
      </c>
      <c r="G377" s="175" t="s">
        <v>261</v>
      </c>
      <c r="H377" s="176">
        <v>5</v>
      </c>
      <c r="I377" s="177"/>
      <c r="J377" s="178">
        <f>ROUND(I377*H377,2)</f>
        <v>0</v>
      </c>
      <c r="K377" s="174" t="s">
        <v>149</v>
      </c>
      <c r="L377" s="179"/>
      <c r="M377" s="180" t="s">
        <v>1</v>
      </c>
      <c r="N377" s="181" t="s">
        <v>40</v>
      </c>
      <c r="P377" s="142">
        <f>O377*H377</f>
        <v>0</v>
      </c>
      <c r="Q377" s="142">
        <v>9.2999999999999999E-2</v>
      </c>
      <c r="R377" s="142">
        <f>Q377*H377</f>
        <v>0.46499999999999997</v>
      </c>
      <c r="S377" s="142">
        <v>0</v>
      </c>
      <c r="T377" s="143">
        <f>S377*H377</f>
        <v>0</v>
      </c>
      <c r="AR377" s="144" t="s">
        <v>159</v>
      </c>
      <c r="AT377" s="144" t="s">
        <v>258</v>
      </c>
      <c r="AU377" s="144" t="s">
        <v>85</v>
      </c>
      <c r="AY377" s="17" t="s">
        <v>121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83</v>
      </c>
      <c r="BK377" s="145">
        <f>ROUND(I377*H377,2)</f>
        <v>0</v>
      </c>
      <c r="BL377" s="17" t="s">
        <v>139</v>
      </c>
      <c r="BM377" s="144" t="s">
        <v>667</v>
      </c>
    </row>
    <row r="378" spans="2:65" s="1" customFormat="1" ht="21.75" customHeight="1">
      <c r="B378" s="132"/>
      <c r="C378" s="172" t="s">
        <v>668</v>
      </c>
      <c r="D378" s="172" t="s">
        <v>258</v>
      </c>
      <c r="E378" s="173" t="s">
        <v>669</v>
      </c>
      <c r="F378" s="174" t="s">
        <v>670</v>
      </c>
      <c r="G378" s="175" t="s">
        <v>261</v>
      </c>
      <c r="H378" s="176">
        <v>5</v>
      </c>
      <c r="I378" s="177"/>
      <c r="J378" s="178">
        <f>ROUND(I378*H378,2)</f>
        <v>0</v>
      </c>
      <c r="K378" s="174" t="s">
        <v>149</v>
      </c>
      <c r="L378" s="179"/>
      <c r="M378" s="180" t="s">
        <v>1</v>
      </c>
      <c r="N378" s="181" t="s">
        <v>40</v>
      </c>
      <c r="P378" s="142">
        <f>O378*H378</f>
        <v>0</v>
      </c>
      <c r="Q378" s="142">
        <v>8.5000000000000006E-3</v>
      </c>
      <c r="R378" s="142">
        <f>Q378*H378</f>
        <v>4.2500000000000003E-2</v>
      </c>
      <c r="S378" s="142">
        <v>0</v>
      </c>
      <c r="T378" s="143">
        <f>S378*H378</f>
        <v>0</v>
      </c>
      <c r="AR378" s="144" t="s">
        <v>159</v>
      </c>
      <c r="AT378" s="144" t="s">
        <v>258</v>
      </c>
      <c r="AU378" s="144" t="s">
        <v>85</v>
      </c>
      <c r="AY378" s="17" t="s">
        <v>121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7" t="s">
        <v>83</v>
      </c>
      <c r="BK378" s="145">
        <f>ROUND(I378*H378,2)</f>
        <v>0</v>
      </c>
      <c r="BL378" s="17" t="s">
        <v>139</v>
      </c>
      <c r="BM378" s="144" t="s">
        <v>671</v>
      </c>
    </row>
    <row r="379" spans="2:65" s="11" customFormat="1" ht="22.9" customHeight="1">
      <c r="B379" s="120"/>
      <c r="D379" s="121" t="s">
        <v>74</v>
      </c>
      <c r="E379" s="130" t="s">
        <v>164</v>
      </c>
      <c r="F379" s="130" t="s">
        <v>672</v>
      </c>
      <c r="I379" s="123"/>
      <c r="J379" s="131">
        <f>BK379</f>
        <v>0</v>
      </c>
      <c r="L379" s="120"/>
      <c r="M379" s="125"/>
      <c r="P379" s="126">
        <f>SUM(P380:P425)</f>
        <v>0</v>
      </c>
      <c r="R379" s="126">
        <f>SUM(R380:R425)</f>
        <v>87.561228019999987</v>
      </c>
      <c r="T379" s="127">
        <f>SUM(T380:T425)</f>
        <v>0</v>
      </c>
      <c r="AR379" s="121" t="s">
        <v>83</v>
      </c>
      <c r="AT379" s="128" t="s">
        <v>74</v>
      </c>
      <c r="AU379" s="128" t="s">
        <v>83</v>
      </c>
      <c r="AY379" s="121" t="s">
        <v>121</v>
      </c>
      <c r="BK379" s="129">
        <f>SUM(BK380:BK425)</f>
        <v>0</v>
      </c>
    </row>
    <row r="380" spans="2:65" s="1" customFormat="1" ht="24.2" customHeight="1">
      <c r="B380" s="132"/>
      <c r="C380" s="133" t="s">
        <v>673</v>
      </c>
      <c r="D380" s="133" t="s">
        <v>124</v>
      </c>
      <c r="E380" s="134" t="s">
        <v>674</v>
      </c>
      <c r="F380" s="135" t="s">
        <v>675</v>
      </c>
      <c r="G380" s="136" t="s">
        <v>261</v>
      </c>
      <c r="H380" s="137">
        <v>5</v>
      </c>
      <c r="I380" s="138"/>
      <c r="J380" s="139">
        <f t="shared" ref="J380:J385" si="0">ROUND(I380*H380,2)</f>
        <v>0</v>
      </c>
      <c r="K380" s="135" t="s">
        <v>149</v>
      </c>
      <c r="L380" s="32"/>
      <c r="M380" s="140" t="s">
        <v>1</v>
      </c>
      <c r="N380" s="141" t="s">
        <v>40</v>
      </c>
      <c r="P380" s="142">
        <f t="shared" ref="P380:P385" si="1">O380*H380</f>
        <v>0</v>
      </c>
      <c r="Q380" s="142">
        <v>6.9999999999999999E-4</v>
      </c>
      <c r="R380" s="142">
        <f t="shared" ref="R380:R385" si="2">Q380*H380</f>
        <v>3.5000000000000001E-3</v>
      </c>
      <c r="S380" s="142">
        <v>0</v>
      </c>
      <c r="T380" s="143">
        <f t="shared" ref="T380:T385" si="3">S380*H380</f>
        <v>0</v>
      </c>
      <c r="AR380" s="144" t="s">
        <v>139</v>
      </c>
      <c r="AT380" s="144" t="s">
        <v>124</v>
      </c>
      <c r="AU380" s="144" t="s">
        <v>85</v>
      </c>
      <c r="AY380" s="17" t="s">
        <v>121</v>
      </c>
      <c r="BE380" s="145">
        <f t="shared" ref="BE380:BE385" si="4">IF(N380="základní",J380,0)</f>
        <v>0</v>
      </c>
      <c r="BF380" s="145">
        <f t="shared" ref="BF380:BF385" si="5">IF(N380="snížená",J380,0)</f>
        <v>0</v>
      </c>
      <c r="BG380" s="145">
        <f t="shared" ref="BG380:BG385" si="6">IF(N380="zákl. přenesená",J380,0)</f>
        <v>0</v>
      </c>
      <c r="BH380" s="145">
        <f t="shared" ref="BH380:BH385" si="7">IF(N380="sníž. přenesená",J380,0)</f>
        <v>0</v>
      </c>
      <c r="BI380" s="145">
        <f t="shared" ref="BI380:BI385" si="8">IF(N380="nulová",J380,0)</f>
        <v>0</v>
      </c>
      <c r="BJ380" s="17" t="s">
        <v>83</v>
      </c>
      <c r="BK380" s="145">
        <f t="shared" ref="BK380:BK385" si="9">ROUND(I380*H380,2)</f>
        <v>0</v>
      </c>
      <c r="BL380" s="17" t="s">
        <v>139</v>
      </c>
      <c r="BM380" s="144" t="s">
        <v>676</v>
      </c>
    </row>
    <row r="381" spans="2:65" s="1" customFormat="1" ht="21.75" customHeight="1">
      <c r="B381" s="132"/>
      <c r="C381" s="172" t="s">
        <v>677</v>
      </c>
      <c r="D381" s="172" t="s">
        <v>258</v>
      </c>
      <c r="E381" s="173" t="s">
        <v>678</v>
      </c>
      <c r="F381" s="174" t="s">
        <v>679</v>
      </c>
      <c r="G381" s="175" t="s">
        <v>261</v>
      </c>
      <c r="H381" s="176">
        <v>5</v>
      </c>
      <c r="I381" s="177"/>
      <c r="J381" s="178">
        <f t="shared" si="0"/>
        <v>0</v>
      </c>
      <c r="K381" s="174" t="s">
        <v>149</v>
      </c>
      <c r="L381" s="179"/>
      <c r="M381" s="180" t="s">
        <v>1</v>
      </c>
      <c r="N381" s="181" t="s">
        <v>40</v>
      </c>
      <c r="P381" s="142">
        <f t="shared" si="1"/>
        <v>0</v>
      </c>
      <c r="Q381" s="142">
        <v>6.1000000000000004E-3</v>
      </c>
      <c r="R381" s="142">
        <f t="shared" si="2"/>
        <v>3.0500000000000003E-2</v>
      </c>
      <c r="S381" s="142">
        <v>0</v>
      </c>
      <c r="T381" s="143">
        <f t="shared" si="3"/>
        <v>0</v>
      </c>
      <c r="AR381" s="144" t="s">
        <v>159</v>
      </c>
      <c r="AT381" s="144" t="s">
        <v>258</v>
      </c>
      <c r="AU381" s="144" t="s">
        <v>85</v>
      </c>
      <c r="AY381" s="17" t="s">
        <v>121</v>
      </c>
      <c r="BE381" s="145">
        <f t="shared" si="4"/>
        <v>0</v>
      </c>
      <c r="BF381" s="145">
        <f t="shared" si="5"/>
        <v>0</v>
      </c>
      <c r="BG381" s="145">
        <f t="shared" si="6"/>
        <v>0</v>
      </c>
      <c r="BH381" s="145">
        <f t="shared" si="7"/>
        <v>0</v>
      </c>
      <c r="BI381" s="145">
        <f t="shared" si="8"/>
        <v>0</v>
      </c>
      <c r="BJ381" s="17" t="s">
        <v>83</v>
      </c>
      <c r="BK381" s="145">
        <f t="shared" si="9"/>
        <v>0</v>
      </c>
      <c r="BL381" s="17" t="s">
        <v>139</v>
      </c>
      <c r="BM381" s="144" t="s">
        <v>680</v>
      </c>
    </row>
    <row r="382" spans="2:65" s="1" customFormat="1" ht="16.5" customHeight="1">
      <c r="B382" s="132"/>
      <c r="C382" s="172" t="s">
        <v>681</v>
      </c>
      <c r="D382" s="172" t="s">
        <v>258</v>
      </c>
      <c r="E382" s="173" t="s">
        <v>682</v>
      </c>
      <c r="F382" s="174" t="s">
        <v>683</v>
      </c>
      <c r="G382" s="175" t="s">
        <v>261</v>
      </c>
      <c r="H382" s="176">
        <v>5</v>
      </c>
      <c r="I382" s="177"/>
      <c r="J382" s="178">
        <f t="shared" si="0"/>
        <v>0</v>
      </c>
      <c r="K382" s="174" t="s">
        <v>149</v>
      </c>
      <c r="L382" s="179"/>
      <c r="M382" s="180" t="s">
        <v>1</v>
      </c>
      <c r="N382" s="181" t="s">
        <v>40</v>
      </c>
      <c r="P382" s="142">
        <f t="shared" si="1"/>
        <v>0</v>
      </c>
      <c r="Q382" s="142">
        <v>3.0000000000000001E-3</v>
      </c>
      <c r="R382" s="142">
        <f t="shared" si="2"/>
        <v>1.4999999999999999E-2</v>
      </c>
      <c r="S382" s="142">
        <v>0</v>
      </c>
      <c r="T382" s="143">
        <f t="shared" si="3"/>
        <v>0</v>
      </c>
      <c r="AR382" s="144" t="s">
        <v>159</v>
      </c>
      <c r="AT382" s="144" t="s">
        <v>258</v>
      </c>
      <c r="AU382" s="144" t="s">
        <v>85</v>
      </c>
      <c r="AY382" s="17" t="s">
        <v>121</v>
      </c>
      <c r="BE382" s="145">
        <f t="shared" si="4"/>
        <v>0</v>
      </c>
      <c r="BF382" s="145">
        <f t="shared" si="5"/>
        <v>0</v>
      </c>
      <c r="BG382" s="145">
        <f t="shared" si="6"/>
        <v>0</v>
      </c>
      <c r="BH382" s="145">
        <f t="shared" si="7"/>
        <v>0</v>
      </c>
      <c r="BI382" s="145">
        <f t="shared" si="8"/>
        <v>0</v>
      </c>
      <c r="BJ382" s="17" t="s">
        <v>83</v>
      </c>
      <c r="BK382" s="145">
        <f t="shared" si="9"/>
        <v>0</v>
      </c>
      <c r="BL382" s="17" t="s">
        <v>139</v>
      </c>
      <c r="BM382" s="144" t="s">
        <v>684</v>
      </c>
    </row>
    <row r="383" spans="2:65" s="1" customFormat="1" ht="21.75" customHeight="1">
      <c r="B383" s="132"/>
      <c r="C383" s="172" t="s">
        <v>685</v>
      </c>
      <c r="D383" s="172" t="s">
        <v>258</v>
      </c>
      <c r="E383" s="173" t="s">
        <v>686</v>
      </c>
      <c r="F383" s="174" t="s">
        <v>687</v>
      </c>
      <c r="G383" s="175" t="s">
        <v>261</v>
      </c>
      <c r="H383" s="176">
        <v>10</v>
      </c>
      <c r="I383" s="177"/>
      <c r="J383" s="178">
        <f t="shared" si="0"/>
        <v>0</v>
      </c>
      <c r="K383" s="174" t="s">
        <v>149</v>
      </c>
      <c r="L383" s="179"/>
      <c r="M383" s="180" t="s">
        <v>1</v>
      </c>
      <c r="N383" s="181" t="s">
        <v>40</v>
      </c>
      <c r="P383" s="142">
        <f t="shared" si="1"/>
        <v>0</v>
      </c>
      <c r="Q383" s="142">
        <v>3.5E-4</v>
      </c>
      <c r="R383" s="142">
        <f t="shared" si="2"/>
        <v>3.5000000000000001E-3</v>
      </c>
      <c r="S383" s="142">
        <v>0</v>
      </c>
      <c r="T383" s="143">
        <f t="shared" si="3"/>
        <v>0</v>
      </c>
      <c r="AR383" s="144" t="s">
        <v>159</v>
      </c>
      <c r="AT383" s="144" t="s">
        <v>258</v>
      </c>
      <c r="AU383" s="144" t="s">
        <v>85</v>
      </c>
      <c r="AY383" s="17" t="s">
        <v>121</v>
      </c>
      <c r="BE383" s="145">
        <f t="shared" si="4"/>
        <v>0</v>
      </c>
      <c r="BF383" s="145">
        <f t="shared" si="5"/>
        <v>0</v>
      </c>
      <c r="BG383" s="145">
        <f t="shared" si="6"/>
        <v>0</v>
      </c>
      <c r="BH383" s="145">
        <f t="shared" si="7"/>
        <v>0</v>
      </c>
      <c r="BI383" s="145">
        <f t="shared" si="8"/>
        <v>0</v>
      </c>
      <c r="BJ383" s="17" t="s">
        <v>83</v>
      </c>
      <c r="BK383" s="145">
        <f t="shared" si="9"/>
        <v>0</v>
      </c>
      <c r="BL383" s="17" t="s">
        <v>139</v>
      </c>
      <c r="BM383" s="144" t="s">
        <v>688</v>
      </c>
    </row>
    <row r="384" spans="2:65" s="1" customFormat="1" ht="16.5" customHeight="1">
      <c r="B384" s="132"/>
      <c r="C384" s="172" t="s">
        <v>689</v>
      </c>
      <c r="D384" s="172" t="s">
        <v>258</v>
      </c>
      <c r="E384" s="173" t="s">
        <v>690</v>
      </c>
      <c r="F384" s="174" t="s">
        <v>691</v>
      </c>
      <c r="G384" s="175" t="s">
        <v>261</v>
      </c>
      <c r="H384" s="176">
        <v>5</v>
      </c>
      <c r="I384" s="177"/>
      <c r="J384" s="178">
        <f t="shared" si="0"/>
        <v>0</v>
      </c>
      <c r="K384" s="174" t="s">
        <v>149</v>
      </c>
      <c r="L384" s="179"/>
      <c r="M384" s="180" t="s">
        <v>1</v>
      </c>
      <c r="N384" s="181" t="s">
        <v>40</v>
      </c>
      <c r="P384" s="142">
        <f t="shared" si="1"/>
        <v>0</v>
      </c>
      <c r="Q384" s="142">
        <v>1E-4</v>
      </c>
      <c r="R384" s="142">
        <f t="shared" si="2"/>
        <v>5.0000000000000001E-4</v>
      </c>
      <c r="S384" s="142">
        <v>0</v>
      </c>
      <c r="T384" s="143">
        <f t="shared" si="3"/>
        <v>0</v>
      </c>
      <c r="AR384" s="144" t="s">
        <v>159</v>
      </c>
      <c r="AT384" s="144" t="s">
        <v>258</v>
      </c>
      <c r="AU384" s="144" t="s">
        <v>85</v>
      </c>
      <c r="AY384" s="17" t="s">
        <v>121</v>
      </c>
      <c r="BE384" s="145">
        <f t="shared" si="4"/>
        <v>0</v>
      </c>
      <c r="BF384" s="145">
        <f t="shared" si="5"/>
        <v>0</v>
      </c>
      <c r="BG384" s="145">
        <f t="shared" si="6"/>
        <v>0</v>
      </c>
      <c r="BH384" s="145">
        <f t="shared" si="7"/>
        <v>0</v>
      </c>
      <c r="BI384" s="145">
        <f t="shared" si="8"/>
        <v>0</v>
      </c>
      <c r="BJ384" s="17" t="s">
        <v>83</v>
      </c>
      <c r="BK384" s="145">
        <f t="shared" si="9"/>
        <v>0</v>
      </c>
      <c r="BL384" s="17" t="s">
        <v>139</v>
      </c>
      <c r="BM384" s="144" t="s">
        <v>692</v>
      </c>
    </row>
    <row r="385" spans="2:65" s="1" customFormat="1" ht="16.5" customHeight="1">
      <c r="B385" s="132"/>
      <c r="C385" s="172" t="s">
        <v>693</v>
      </c>
      <c r="D385" s="172" t="s">
        <v>258</v>
      </c>
      <c r="E385" s="173" t="s">
        <v>694</v>
      </c>
      <c r="F385" s="174" t="s">
        <v>695</v>
      </c>
      <c r="G385" s="175" t="s">
        <v>261</v>
      </c>
      <c r="H385" s="176">
        <v>1</v>
      </c>
      <c r="I385" s="177"/>
      <c r="J385" s="178">
        <f t="shared" si="0"/>
        <v>0</v>
      </c>
      <c r="K385" s="174" t="s">
        <v>149</v>
      </c>
      <c r="L385" s="179"/>
      <c r="M385" s="180" t="s">
        <v>1</v>
      </c>
      <c r="N385" s="181" t="s">
        <v>40</v>
      </c>
      <c r="P385" s="142">
        <f t="shared" si="1"/>
        <v>0</v>
      </c>
      <c r="Q385" s="142">
        <v>4.0000000000000001E-3</v>
      </c>
      <c r="R385" s="142">
        <f t="shared" si="2"/>
        <v>4.0000000000000001E-3</v>
      </c>
      <c r="S385" s="142">
        <v>0</v>
      </c>
      <c r="T385" s="143">
        <f t="shared" si="3"/>
        <v>0</v>
      </c>
      <c r="AR385" s="144" t="s">
        <v>159</v>
      </c>
      <c r="AT385" s="144" t="s">
        <v>258</v>
      </c>
      <c r="AU385" s="144" t="s">
        <v>85</v>
      </c>
      <c r="AY385" s="17" t="s">
        <v>121</v>
      </c>
      <c r="BE385" s="145">
        <f t="shared" si="4"/>
        <v>0</v>
      </c>
      <c r="BF385" s="145">
        <f t="shared" si="5"/>
        <v>0</v>
      </c>
      <c r="BG385" s="145">
        <f t="shared" si="6"/>
        <v>0</v>
      </c>
      <c r="BH385" s="145">
        <f t="shared" si="7"/>
        <v>0</v>
      </c>
      <c r="BI385" s="145">
        <f t="shared" si="8"/>
        <v>0</v>
      </c>
      <c r="BJ385" s="17" t="s">
        <v>83</v>
      </c>
      <c r="BK385" s="145">
        <f t="shared" si="9"/>
        <v>0</v>
      </c>
      <c r="BL385" s="17" t="s">
        <v>139</v>
      </c>
      <c r="BM385" s="144" t="s">
        <v>696</v>
      </c>
    </row>
    <row r="386" spans="2:65" s="13" customFormat="1" ht="11.25">
      <c r="B386" s="158"/>
      <c r="D386" s="152" t="s">
        <v>208</v>
      </c>
      <c r="E386" s="159" t="s">
        <v>1</v>
      </c>
      <c r="F386" s="160" t="s">
        <v>697</v>
      </c>
      <c r="H386" s="161">
        <v>1</v>
      </c>
      <c r="I386" s="162"/>
      <c r="L386" s="158"/>
      <c r="M386" s="163"/>
      <c r="T386" s="164"/>
      <c r="AT386" s="159" t="s">
        <v>208</v>
      </c>
      <c r="AU386" s="159" t="s">
        <v>85</v>
      </c>
      <c r="AV386" s="13" t="s">
        <v>85</v>
      </c>
      <c r="AW386" s="13" t="s">
        <v>31</v>
      </c>
      <c r="AX386" s="13" t="s">
        <v>83</v>
      </c>
      <c r="AY386" s="159" t="s">
        <v>121</v>
      </c>
    </row>
    <row r="387" spans="2:65" s="1" customFormat="1" ht="21.75" customHeight="1">
      <c r="B387" s="132"/>
      <c r="C387" s="172" t="s">
        <v>698</v>
      </c>
      <c r="D387" s="172" t="s">
        <v>258</v>
      </c>
      <c r="E387" s="173" t="s">
        <v>699</v>
      </c>
      <c r="F387" s="174" t="s">
        <v>700</v>
      </c>
      <c r="G387" s="175" t="s">
        <v>261</v>
      </c>
      <c r="H387" s="176">
        <v>4</v>
      </c>
      <c r="I387" s="177"/>
      <c r="J387" s="178">
        <f>ROUND(I387*H387,2)</f>
        <v>0</v>
      </c>
      <c r="K387" s="174" t="s">
        <v>149</v>
      </c>
      <c r="L387" s="179"/>
      <c r="M387" s="180" t="s">
        <v>1</v>
      </c>
      <c r="N387" s="181" t="s">
        <v>40</v>
      </c>
      <c r="P387" s="142">
        <f>O387*H387</f>
        <v>0</v>
      </c>
      <c r="Q387" s="142">
        <v>1.0999999999999999E-2</v>
      </c>
      <c r="R387" s="142">
        <f>Q387*H387</f>
        <v>4.3999999999999997E-2</v>
      </c>
      <c r="S387" s="142">
        <v>0</v>
      </c>
      <c r="T387" s="143">
        <f>S387*H387</f>
        <v>0</v>
      </c>
      <c r="AR387" s="144" t="s">
        <v>159</v>
      </c>
      <c r="AT387" s="144" t="s">
        <v>258</v>
      </c>
      <c r="AU387" s="144" t="s">
        <v>85</v>
      </c>
      <c r="AY387" s="17" t="s">
        <v>121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7" t="s">
        <v>83</v>
      </c>
      <c r="BK387" s="145">
        <f>ROUND(I387*H387,2)</f>
        <v>0</v>
      </c>
      <c r="BL387" s="17" t="s">
        <v>139</v>
      </c>
      <c r="BM387" s="144" t="s">
        <v>701</v>
      </c>
    </row>
    <row r="388" spans="2:65" s="13" customFormat="1" ht="11.25">
      <c r="B388" s="158"/>
      <c r="D388" s="152" t="s">
        <v>208</v>
      </c>
      <c r="E388" s="159" t="s">
        <v>1</v>
      </c>
      <c r="F388" s="160" t="s">
        <v>702</v>
      </c>
      <c r="H388" s="161">
        <v>4</v>
      </c>
      <c r="I388" s="162"/>
      <c r="L388" s="158"/>
      <c r="M388" s="163"/>
      <c r="T388" s="164"/>
      <c r="AT388" s="159" t="s">
        <v>208</v>
      </c>
      <c r="AU388" s="159" t="s">
        <v>85</v>
      </c>
      <c r="AV388" s="13" t="s">
        <v>85</v>
      </c>
      <c r="AW388" s="13" t="s">
        <v>31</v>
      </c>
      <c r="AX388" s="13" t="s">
        <v>83</v>
      </c>
      <c r="AY388" s="159" t="s">
        <v>121</v>
      </c>
    </row>
    <row r="389" spans="2:65" s="1" customFormat="1" ht="33" customHeight="1">
      <c r="B389" s="132"/>
      <c r="C389" s="133" t="s">
        <v>703</v>
      </c>
      <c r="D389" s="133" t="s">
        <v>124</v>
      </c>
      <c r="E389" s="134" t="s">
        <v>704</v>
      </c>
      <c r="F389" s="135" t="s">
        <v>705</v>
      </c>
      <c r="G389" s="136" t="s">
        <v>255</v>
      </c>
      <c r="H389" s="137">
        <v>196</v>
      </c>
      <c r="I389" s="138"/>
      <c r="J389" s="139">
        <f>ROUND(I389*H389,2)</f>
        <v>0</v>
      </c>
      <c r="K389" s="135" t="s">
        <v>149</v>
      </c>
      <c r="L389" s="32"/>
      <c r="M389" s="140" t="s">
        <v>1</v>
      </c>
      <c r="N389" s="141" t="s">
        <v>40</v>
      </c>
      <c r="P389" s="142">
        <f>O389*H389</f>
        <v>0</v>
      </c>
      <c r="Q389" s="142">
        <v>8.0879999999999994E-2</v>
      </c>
      <c r="R389" s="142">
        <f>Q389*H389</f>
        <v>15.852479999999998</v>
      </c>
      <c r="S389" s="142">
        <v>0</v>
      </c>
      <c r="T389" s="143">
        <f>S389*H389</f>
        <v>0</v>
      </c>
      <c r="AR389" s="144" t="s">
        <v>139</v>
      </c>
      <c r="AT389" s="144" t="s">
        <v>124</v>
      </c>
      <c r="AU389" s="144" t="s">
        <v>85</v>
      </c>
      <c r="AY389" s="17" t="s">
        <v>121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7" t="s">
        <v>83</v>
      </c>
      <c r="BK389" s="145">
        <f>ROUND(I389*H389,2)</f>
        <v>0</v>
      </c>
      <c r="BL389" s="17" t="s">
        <v>139</v>
      </c>
      <c r="BM389" s="144" t="s">
        <v>706</v>
      </c>
    </row>
    <row r="390" spans="2:65" s="13" customFormat="1" ht="11.25">
      <c r="B390" s="158"/>
      <c r="D390" s="152" t="s">
        <v>208</v>
      </c>
      <c r="E390" s="159" t="s">
        <v>1</v>
      </c>
      <c r="F390" s="160" t="s">
        <v>707</v>
      </c>
      <c r="H390" s="161">
        <v>36</v>
      </c>
      <c r="I390" s="162"/>
      <c r="L390" s="158"/>
      <c r="M390" s="163"/>
      <c r="T390" s="164"/>
      <c r="AT390" s="159" t="s">
        <v>208</v>
      </c>
      <c r="AU390" s="159" t="s">
        <v>85</v>
      </c>
      <c r="AV390" s="13" t="s">
        <v>85</v>
      </c>
      <c r="AW390" s="13" t="s">
        <v>31</v>
      </c>
      <c r="AX390" s="13" t="s">
        <v>75</v>
      </c>
      <c r="AY390" s="159" t="s">
        <v>121</v>
      </c>
    </row>
    <row r="391" spans="2:65" s="13" customFormat="1" ht="11.25">
      <c r="B391" s="158"/>
      <c r="D391" s="152" t="s">
        <v>208</v>
      </c>
      <c r="E391" s="159" t="s">
        <v>1</v>
      </c>
      <c r="F391" s="160" t="s">
        <v>708</v>
      </c>
      <c r="H391" s="161">
        <v>160</v>
      </c>
      <c r="I391" s="162"/>
      <c r="L391" s="158"/>
      <c r="M391" s="163"/>
      <c r="T391" s="164"/>
      <c r="AT391" s="159" t="s">
        <v>208</v>
      </c>
      <c r="AU391" s="159" t="s">
        <v>85</v>
      </c>
      <c r="AV391" s="13" t="s">
        <v>85</v>
      </c>
      <c r="AW391" s="13" t="s">
        <v>31</v>
      </c>
      <c r="AX391" s="13" t="s">
        <v>75</v>
      </c>
      <c r="AY391" s="159" t="s">
        <v>121</v>
      </c>
    </row>
    <row r="392" spans="2:65" s="14" customFormat="1" ht="11.25">
      <c r="B392" s="165"/>
      <c r="D392" s="152" t="s">
        <v>208</v>
      </c>
      <c r="E392" s="166" t="s">
        <v>1</v>
      </c>
      <c r="F392" s="167" t="s">
        <v>212</v>
      </c>
      <c r="H392" s="168">
        <v>196</v>
      </c>
      <c r="I392" s="169"/>
      <c r="L392" s="165"/>
      <c r="M392" s="170"/>
      <c r="T392" s="171"/>
      <c r="AT392" s="166" t="s">
        <v>208</v>
      </c>
      <c r="AU392" s="166" t="s">
        <v>85</v>
      </c>
      <c r="AV392" s="14" t="s">
        <v>139</v>
      </c>
      <c r="AW392" s="14" t="s">
        <v>31</v>
      </c>
      <c r="AX392" s="14" t="s">
        <v>83</v>
      </c>
      <c r="AY392" s="166" t="s">
        <v>121</v>
      </c>
    </row>
    <row r="393" spans="2:65" s="1" customFormat="1" ht="16.5" customHeight="1">
      <c r="B393" s="132"/>
      <c r="C393" s="172" t="s">
        <v>709</v>
      </c>
      <c r="D393" s="172" t="s">
        <v>258</v>
      </c>
      <c r="E393" s="173" t="s">
        <v>710</v>
      </c>
      <c r="F393" s="174" t="s">
        <v>711</v>
      </c>
      <c r="G393" s="175" t="s">
        <v>255</v>
      </c>
      <c r="H393" s="176">
        <v>205.8</v>
      </c>
      <c r="I393" s="177"/>
      <c r="J393" s="178">
        <f>ROUND(I393*H393,2)</f>
        <v>0</v>
      </c>
      <c r="K393" s="174" t="s">
        <v>149</v>
      </c>
      <c r="L393" s="179"/>
      <c r="M393" s="180" t="s">
        <v>1</v>
      </c>
      <c r="N393" s="181" t="s">
        <v>40</v>
      </c>
      <c r="P393" s="142">
        <f>O393*H393</f>
        <v>0</v>
      </c>
      <c r="Q393" s="142">
        <v>5.6000000000000001E-2</v>
      </c>
      <c r="R393" s="142">
        <f>Q393*H393</f>
        <v>11.524800000000001</v>
      </c>
      <c r="S393" s="142">
        <v>0</v>
      </c>
      <c r="T393" s="143">
        <f>S393*H393</f>
        <v>0</v>
      </c>
      <c r="AR393" s="144" t="s">
        <v>159</v>
      </c>
      <c r="AT393" s="144" t="s">
        <v>258</v>
      </c>
      <c r="AU393" s="144" t="s">
        <v>85</v>
      </c>
      <c r="AY393" s="17" t="s">
        <v>121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83</v>
      </c>
      <c r="BK393" s="145">
        <f>ROUND(I393*H393,2)</f>
        <v>0</v>
      </c>
      <c r="BL393" s="17" t="s">
        <v>139</v>
      </c>
      <c r="BM393" s="144" t="s">
        <v>712</v>
      </c>
    </row>
    <row r="394" spans="2:65" s="13" customFormat="1" ht="11.25">
      <c r="B394" s="158"/>
      <c r="D394" s="152" t="s">
        <v>208</v>
      </c>
      <c r="E394" s="159" t="s">
        <v>1</v>
      </c>
      <c r="F394" s="160" t="s">
        <v>713</v>
      </c>
      <c r="H394" s="161">
        <v>205.8</v>
      </c>
      <c r="I394" s="162"/>
      <c r="L394" s="158"/>
      <c r="M394" s="163"/>
      <c r="T394" s="164"/>
      <c r="AT394" s="159" t="s">
        <v>208</v>
      </c>
      <c r="AU394" s="159" t="s">
        <v>85</v>
      </c>
      <c r="AV394" s="13" t="s">
        <v>85</v>
      </c>
      <c r="AW394" s="13" t="s">
        <v>31</v>
      </c>
      <c r="AX394" s="13" t="s">
        <v>83</v>
      </c>
      <c r="AY394" s="159" t="s">
        <v>121</v>
      </c>
    </row>
    <row r="395" spans="2:65" s="1" customFormat="1" ht="33" customHeight="1">
      <c r="B395" s="132"/>
      <c r="C395" s="133" t="s">
        <v>714</v>
      </c>
      <c r="D395" s="133" t="s">
        <v>124</v>
      </c>
      <c r="E395" s="134" t="s">
        <v>715</v>
      </c>
      <c r="F395" s="135" t="s">
        <v>716</v>
      </c>
      <c r="G395" s="136" t="s">
        <v>255</v>
      </c>
      <c r="H395" s="137">
        <v>196</v>
      </c>
      <c r="I395" s="138"/>
      <c r="J395" s="139">
        <f>ROUND(I395*H395,2)</f>
        <v>0</v>
      </c>
      <c r="K395" s="135" t="s">
        <v>149</v>
      </c>
      <c r="L395" s="32"/>
      <c r="M395" s="140" t="s">
        <v>1</v>
      </c>
      <c r="N395" s="141" t="s">
        <v>40</v>
      </c>
      <c r="P395" s="142">
        <f>O395*H395</f>
        <v>0</v>
      </c>
      <c r="Q395" s="142">
        <v>8.7429999999999994E-2</v>
      </c>
      <c r="R395" s="142">
        <f>Q395*H395</f>
        <v>17.136279999999999</v>
      </c>
      <c r="S395" s="142">
        <v>0</v>
      </c>
      <c r="T395" s="143">
        <f>S395*H395</f>
        <v>0</v>
      </c>
      <c r="AR395" s="144" t="s">
        <v>139</v>
      </c>
      <c r="AT395" s="144" t="s">
        <v>124</v>
      </c>
      <c r="AU395" s="144" t="s">
        <v>85</v>
      </c>
      <c r="AY395" s="17" t="s">
        <v>121</v>
      </c>
      <c r="BE395" s="145">
        <f>IF(N395="základní",J395,0)</f>
        <v>0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7" t="s">
        <v>83</v>
      </c>
      <c r="BK395" s="145">
        <f>ROUND(I395*H395,2)</f>
        <v>0</v>
      </c>
      <c r="BL395" s="17" t="s">
        <v>139</v>
      </c>
      <c r="BM395" s="144" t="s">
        <v>717</v>
      </c>
    </row>
    <row r="396" spans="2:65" s="13" customFormat="1" ht="11.25">
      <c r="B396" s="158"/>
      <c r="D396" s="152" t="s">
        <v>208</v>
      </c>
      <c r="E396" s="159" t="s">
        <v>1</v>
      </c>
      <c r="F396" s="160" t="s">
        <v>707</v>
      </c>
      <c r="H396" s="161">
        <v>36</v>
      </c>
      <c r="I396" s="162"/>
      <c r="L396" s="158"/>
      <c r="M396" s="163"/>
      <c r="T396" s="164"/>
      <c r="AT396" s="159" t="s">
        <v>208</v>
      </c>
      <c r="AU396" s="159" t="s">
        <v>85</v>
      </c>
      <c r="AV396" s="13" t="s">
        <v>85</v>
      </c>
      <c r="AW396" s="13" t="s">
        <v>31</v>
      </c>
      <c r="AX396" s="13" t="s">
        <v>75</v>
      </c>
      <c r="AY396" s="159" t="s">
        <v>121</v>
      </c>
    </row>
    <row r="397" spans="2:65" s="13" customFormat="1" ht="11.25">
      <c r="B397" s="158"/>
      <c r="D397" s="152" t="s">
        <v>208</v>
      </c>
      <c r="E397" s="159" t="s">
        <v>1</v>
      </c>
      <c r="F397" s="160" t="s">
        <v>718</v>
      </c>
      <c r="H397" s="161">
        <v>160</v>
      </c>
      <c r="I397" s="162"/>
      <c r="L397" s="158"/>
      <c r="M397" s="163"/>
      <c r="T397" s="164"/>
      <c r="AT397" s="159" t="s">
        <v>208</v>
      </c>
      <c r="AU397" s="159" t="s">
        <v>85</v>
      </c>
      <c r="AV397" s="13" t="s">
        <v>85</v>
      </c>
      <c r="AW397" s="13" t="s">
        <v>31</v>
      </c>
      <c r="AX397" s="13" t="s">
        <v>75</v>
      </c>
      <c r="AY397" s="159" t="s">
        <v>121</v>
      </c>
    </row>
    <row r="398" spans="2:65" s="14" customFormat="1" ht="11.25">
      <c r="B398" s="165"/>
      <c r="D398" s="152" t="s">
        <v>208</v>
      </c>
      <c r="E398" s="166" t="s">
        <v>1</v>
      </c>
      <c r="F398" s="167" t="s">
        <v>212</v>
      </c>
      <c r="H398" s="168">
        <v>196</v>
      </c>
      <c r="I398" s="169"/>
      <c r="L398" s="165"/>
      <c r="M398" s="170"/>
      <c r="T398" s="171"/>
      <c r="AT398" s="166" t="s">
        <v>208</v>
      </c>
      <c r="AU398" s="166" t="s">
        <v>85</v>
      </c>
      <c r="AV398" s="14" t="s">
        <v>139</v>
      </c>
      <c r="AW398" s="14" t="s">
        <v>31</v>
      </c>
      <c r="AX398" s="14" t="s">
        <v>83</v>
      </c>
      <c r="AY398" s="166" t="s">
        <v>121</v>
      </c>
    </row>
    <row r="399" spans="2:65" s="1" customFormat="1" ht="24.2" customHeight="1">
      <c r="B399" s="132"/>
      <c r="C399" s="172" t="s">
        <v>719</v>
      </c>
      <c r="D399" s="172" t="s">
        <v>258</v>
      </c>
      <c r="E399" s="173" t="s">
        <v>720</v>
      </c>
      <c r="F399" s="174" t="s">
        <v>721</v>
      </c>
      <c r="G399" s="175" t="s">
        <v>255</v>
      </c>
      <c r="H399" s="176">
        <v>21</v>
      </c>
      <c r="I399" s="177"/>
      <c r="J399" s="178">
        <f>ROUND(I399*H399,2)</f>
        <v>0</v>
      </c>
      <c r="K399" s="174" t="s">
        <v>149</v>
      </c>
      <c r="L399" s="179"/>
      <c r="M399" s="180" t="s">
        <v>1</v>
      </c>
      <c r="N399" s="181" t="s">
        <v>40</v>
      </c>
      <c r="P399" s="142">
        <f>O399*H399</f>
        <v>0</v>
      </c>
      <c r="Q399" s="142">
        <v>6.5670000000000006E-2</v>
      </c>
      <c r="R399" s="142">
        <f>Q399*H399</f>
        <v>1.37907</v>
      </c>
      <c r="S399" s="142">
        <v>0</v>
      </c>
      <c r="T399" s="143">
        <f>S399*H399</f>
        <v>0</v>
      </c>
      <c r="AR399" s="144" t="s">
        <v>159</v>
      </c>
      <c r="AT399" s="144" t="s">
        <v>258</v>
      </c>
      <c r="AU399" s="144" t="s">
        <v>85</v>
      </c>
      <c r="AY399" s="17" t="s">
        <v>121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7" t="s">
        <v>83</v>
      </c>
      <c r="BK399" s="145">
        <f>ROUND(I399*H399,2)</f>
        <v>0</v>
      </c>
      <c r="BL399" s="17" t="s">
        <v>139</v>
      </c>
      <c r="BM399" s="144" t="s">
        <v>722</v>
      </c>
    </row>
    <row r="400" spans="2:65" s="13" customFormat="1" ht="11.25">
      <c r="B400" s="158"/>
      <c r="D400" s="152" t="s">
        <v>208</v>
      </c>
      <c r="E400" s="159" t="s">
        <v>1</v>
      </c>
      <c r="F400" s="160" t="s">
        <v>723</v>
      </c>
      <c r="H400" s="161">
        <v>4</v>
      </c>
      <c r="I400" s="162"/>
      <c r="L400" s="158"/>
      <c r="M400" s="163"/>
      <c r="T400" s="164"/>
      <c r="AT400" s="159" t="s">
        <v>208</v>
      </c>
      <c r="AU400" s="159" t="s">
        <v>85</v>
      </c>
      <c r="AV400" s="13" t="s">
        <v>85</v>
      </c>
      <c r="AW400" s="13" t="s">
        <v>31</v>
      </c>
      <c r="AX400" s="13" t="s">
        <v>75</v>
      </c>
      <c r="AY400" s="159" t="s">
        <v>121</v>
      </c>
    </row>
    <row r="401" spans="2:65" s="13" customFormat="1" ht="11.25">
      <c r="B401" s="158"/>
      <c r="D401" s="152" t="s">
        <v>208</v>
      </c>
      <c r="E401" s="159" t="s">
        <v>1</v>
      </c>
      <c r="F401" s="160" t="s">
        <v>724</v>
      </c>
      <c r="H401" s="161">
        <v>16</v>
      </c>
      <c r="I401" s="162"/>
      <c r="L401" s="158"/>
      <c r="M401" s="163"/>
      <c r="T401" s="164"/>
      <c r="AT401" s="159" t="s">
        <v>208</v>
      </c>
      <c r="AU401" s="159" t="s">
        <v>85</v>
      </c>
      <c r="AV401" s="13" t="s">
        <v>85</v>
      </c>
      <c r="AW401" s="13" t="s">
        <v>31</v>
      </c>
      <c r="AX401" s="13" t="s">
        <v>75</v>
      </c>
      <c r="AY401" s="159" t="s">
        <v>121</v>
      </c>
    </row>
    <row r="402" spans="2:65" s="15" customFormat="1" ht="11.25">
      <c r="B402" s="182"/>
      <c r="D402" s="152" t="s">
        <v>208</v>
      </c>
      <c r="E402" s="183" t="s">
        <v>1</v>
      </c>
      <c r="F402" s="184" t="s">
        <v>284</v>
      </c>
      <c r="H402" s="185">
        <v>20</v>
      </c>
      <c r="I402" s="186"/>
      <c r="L402" s="182"/>
      <c r="M402" s="187"/>
      <c r="T402" s="188"/>
      <c r="AT402" s="183" t="s">
        <v>208</v>
      </c>
      <c r="AU402" s="183" t="s">
        <v>85</v>
      </c>
      <c r="AV402" s="15" t="s">
        <v>133</v>
      </c>
      <c r="AW402" s="15" t="s">
        <v>31</v>
      </c>
      <c r="AX402" s="15" t="s">
        <v>75</v>
      </c>
      <c r="AY402" s="183" t="s">
        <v>121</v>
      </c>
    </row>
    <row r="403" spans="2:65" s="13" customFormat="1" ht="11.25">
      <c r="B403" s="158"/>
      <c r="D403" s="152" t="s">
        <v>208</v>
      </c>
      <c r="E403" s="159" t="s">
        <v>1</v>
      </c>
      <c r="F403" s="160" t="s">
        <v>449</v>
      </c>
      <c r="H403" s="161">
        <v>21</v>
      </c>
      <c r="I403" s="162"/>
      <c r="L403" s="158"/>
      <c r="M403" s="163"/>
      <c r="T403" s="164"/>
      <c r="AT403" s="159" t="s">
        <v>208</v>
      </c>
      <c r="AU403" s="159" t="s">
        <v>85</v>
      </c>
      <c r="AV403" s="13" t="s">
        <v>85</v>
      </c>
      <c r="AW403" s="13" t="s">
        <v>31</v>
      </c>
      <c r="AX403" s="13" t="s">
        <v>83</v>
      </c>
      <c r="AY403" s="159" t="s">
        <v>121</v>
      </c>
    </row>
    <row r="404" spans="2:65" s="1" customFormat="1" ht="24.2" customHeight="1">
      <c r="B404" s="132"/>
      <c r="C404" s="172" t="s">
        <v>725</v>
      </c>
      <c r="D404" s="172" t="s">
        <v>258</v>
      </c>
      <c r="E404" s="173" t="s">
        <v>726</v>
      </c>
      <c r="F404" s="174" t="s">
        <v>727</v>
      </c>
      <c r="G404" s="175" t="s">
        <v>255</v>
      </c>
      <c r="H404" s="176">
        <v>56.332999999999998</v>
      </c>
      <c r="I404" s="177"/>
      <c r="J404" s="178">
        <f>ROUND(I404*H404,2)</f>
        <v>0</v>
      </c>
      <c r="K404" s="174" t="s">
        <v>149</v>
      </c>
      <c r="L404" s="179"/>
      <c r="M404" s="180" t="s">
        <v>1</v>
      </c>
      <c r="N404" s="181" t="s">
        <v>40</v>
      </c>
      <c r="P404" s="142">
        <f>O404*H404</f>
        <v>0</v>
      </c>
      <c r="Q404" s="142">
        <v>4.8300000000000003E-2</v>
      </c>
      <c r="R404" s="142">
        <f>Q404*H404</f>
        <v>2.7208839</v>
      </c>
      <c r="S404" s="142">
        <v>0</v>
      </c>
      <c r="T404" s="143">
        <f>S404*H404</f>
        <v>0</v>
      </c>
      <c r="AR404" s="144" t="s">
        <v>159</v>
      </c>
      <c r="AT404" s="144" t="s">
        <v>258</v>
      </c>
      <c r="AU404" s="144" t="s">
        <v>85</v>
      </c>
      <c r="AY404" s="17" t="s">
        <v>121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7" t="s">
        <v>83</v>
      </c>
      <c r="BK404" s="145">
        <f>ROUND(I404*H404,2)</f>
        <v>0</v>
      </c>
      <c r="BL404" s="17" t="s">
        <v>139</v>
      </c>
      <c r="BM404" s="144" t="s">
        <v>728</v>
      </c>
    </row>
    <row r="405" spans="2:65" s="13" customFormat="1" ht="11.25">
      <c r="B405" s="158"/>
      <c r="D405" s="152" t="s">
        <v>208</v>
      </c>
      <c r="E405" s="159" t="s">
        <v>1</v>
      </c>
      <c r="F405" s="160" t="s">
        <v>729</v>
      </c>
      <c r="H405" s="161">
        <v>14.1</v>
      </c>
      <c r="I405" s="162"/>
      <c r="L405" s="158"/>
      <c r="M405" s="163"/>
      <c r="T405" s="164"/>
      <c r="AT405" s="159" t="s">
        <v>208</v>
      </c>
      <c r="AU405" s="159" t="s">
        <v>85</v>
      </c>
      <c r="AV405" s="13" t="s">
        <v>85</v>
      </c>
      <c r="AW405" s="13" t="s">
        <v>31</v>
      </c>
      <c r="AX405" s="13" t="s">
        <v>75</v>
      </c>
      <c r="AY405" s="159" t="s">
        <v>121</v>
      </c>
    </row>
    <row r="406" spans="2:65" s="13" customFormat="1" ht="11.25">
      <c r="B406" s="158"/>
      <c r="D406" s="152" t="s">
        <v>208</v>
      </c>
      <c r="E406" s="159" t="s">
        <v>1</v>
      </c>
      <c r="F406" s="160" t="s">
        <v>730</v>
      </c>
      <c r="H406" s="161">
        <v>39.549999999999997</v>
      </c>
      <c r="I406" s="162"/>
      <c r="L406" s="158"/>
      <c r="M406" s="163"/>
      <c r="T406" s="164"/>
      <c r="AT406" s="159" t="s">
        <v>208</v>
      </c>
      <c r="AU406" s="159" t="s">
        <v>85</v>
      </c>
      <c r="AV406" s="13" t="s">
        <v>85</v>
      </c>
      <c r="AW406" s="13" t="s">
        <v>31</v>
      </c>
      <c r="AX406" s="13" t="s">
        <v>75</v>
      </c>
      <c r="AY406" s="159" t="s">
        <v>121</v>
      </c>
    </row>
    <row r="407" spans="2:65" s="14" customFormat="1" ht="11.25">
      <c r="B407" s="165"/>
      <c r="D407" s="152" t="s">
        <v>208</v>
      </c>
      <c r="E407" s="166" t="s">
        <v>1</v>
      </c>
      <c r="F407" s="167" t="s">
        <v>212</v>
      </c>
      <c r="H407" s="168">
        <v>53.65</v>
      </c>
      <c r="I407" s="169"/>
      <c r="L407" s="165"/>
      <c r="M407" s="170"/>
      <c r="T407" s="171"/>
      <c r="AT407" s="166" t="s">
        <v>208</v>
      </c>
      <c r="AU407" s="166" t="s">
        <v>85</v>
      </c>
      <c r="AV407" s="14" t="s">
        <v>139</v>
      </c>
      <c r="AW407" s="14" t="s">
        <v>31</v>
      </c>
      <c r="AX407" s="14" t="s">
        <v>75</v>
      </c>
      <c r="AY407" s="166" t="s">
        <v>121</v>
      </c>
    </row>
    <row r="408" spans="2:65" s="13" customFormat="1" ht="11.25">
      <c r="B408" s="158"/>
      <c r="D408" s="152" t="s">
        <v>208</v>
      </c>
      <c r="E408" s="159" t="s">
        <v>1</v>
      </c>
      <c r="F408" s="160" t="s">
        <v>731</v>
      </c>
      <c r="H408" s="161">
        <v>56.332999999999998</v>
      </c>
      <c r="I408" s="162"/>
      <c r="L408" s="158"/>
      <c r="M408" s="163"/>
      <c r="T408" s="164"/>
      <c r="AT408" s="159" t="s">
        <v>208</v>
      </c>
      <c r="AU408" s="159" t="s">
        <v>85</v>
      </c>
      <c r="AV408" s="13" t="s">
        <v>85</v>
      </c>
      <c r="AW408" s="13" t="s">
        <v>31</v>
      </c>
      <c r="AX408" s="13" t="s">
        <v>83</v>
      </c>
      <c r="AY408" s="159" t="s">
        <v>121</v>
      </c>
    </row>
    <row r="409" spans="2:65" s="1" customFormat="1" ht="16.5" customHeight="1">
      <c r="B409" s="132"/>
      <c r="C409" s="172" t="s">
        <v>732</v>
      </c>
      <c r="D409" s="172" t="s">
        <v>258</v>
      </c>
      <c r="E409" s="173" t="s">
        <v>733</v>
      </c>
      <c r="F409" s="174" t="s">
        <v>734</v>
      </c>
      <c r="G409" s="175" t="s">
        <v>255</v>
      </c>
      <c r="H409" s="176">
        <v>128.46799999999999</v>
      </c>
      <c r="I409" s="177"/>
      <c r="J409" s="178">
        <f>ROUND(I409*H409,2)</f>
        <v>0</v>
      </c>
      <c r="K409" s="174" t="s">
        <v>149</v>
      </c>
      <c r="L409" s="179"/>
      <c r="M409" s="180" t="s">
        <v>1</v>
      </c>
      <c r="N409" s="181" t="s">
        <v>40</v>
      </c>
      <c r="P409" s="142">
        <f>O409*H409</f>
        <v>0</v>
      </c>
      <c r="Q409" s="142">
        <v>0.08</v>
      </c>
      <c r="R409" s="142">
        <f>Q409*H409</f>
        <v>10.277439999999999</v>
      </c>
      <c r="S409" s="142">
        <v>0</v>
      </c>
      <c r="T409" s="143">
        <f>S409*H409</f>
        <v>0</v>
      </c>
      <c r="AR409" s="144" t="s">
        <v>159</v>
      </c>
      <c r="AT409" s="144" t="s">
        <v>258</v>
      </c>
      <c r="AU409" s="144" t="s">
        <v>85</v>
      </c>
      <c r="AY409" s="17" t="s">
        <v>121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83</v>
      </c>
      <c r="BK409" s="145">
        <f>ROUND(I409*H409,2)</f>
        <v>0</v>
      </c>
      <c r="BL409" s="17" t="s">
        <v>139</v>
      </c>
      <c r="BM409" s="144" t="s">
        <v>735</v>
      </c>
    </row>
    <row r="410" spans="2:65" s="13" customFormat="1" ht="11.25">
      <c r="B410" s="158"/>
      <c r="D410" s="152" t="s">
        <v>208</v>
      </c>
      <c r="E410" s="159" t="s">
        <v>1</v>
      </c>
      <c r="F410" s="160" t="s">
        <v>736</v>
      </c>
      <c r="H410" s="161">
        <v>122.35</v>
      </c>
      <c r="I410" s="162"/>
      <c r="L410" s="158"/>
      <c r="M410" s="163"/>
      <c r="T410" s="164"/>
      <c r="AT410" s="159" t="s">
        <v>208</v>
      </c>
      <c r="AU410" s="159" t="s">
        <v>85</v>
      </c>
      <c r="AV410" s="13" t="s">
        <v>85</v>
      </c>
      <c r="AW410" s="13" t="s">
        <v>31</v>
      </c>
      <c r="AX410" s="13" t="s">
        <v>75</v>
      </c>
      <c r="AY410" s="159" t="s">
        <v>121</v>
      </c>
    </row>
    <row r="411" spans="2:65" s="13" customFormat="1" ht="11.25">
      <c r="B411" s="158"/>
      <c r="D411" s="152" t="s">
        <v>208</v>
      </c>
      <c r="E411" s="159" t="s">
        <v>1</v>
      </c>
      <c r="F411" s="160" t="s">
        <v>737</v>
      </c>
      <c r="H411" s="161">
        <v>128.46799999999999</v>
      </c>
      <c r="I411" s="162"/>
      <c r="L411" s="158"/>
      <c r="M411" s="163"/>
      <c r="T411" s="164"/>
      <c r="AT411" s="159" t="s">
        <v>208</v>
      </c>
      <c r="AU411" s="159" t="s">
        <v>85</v>
      </c>
      <c r="AV411" s="13" t="s">
        <v>85</v>
      </c>
      <c r="AW411" s="13" t="s">
        <v>31</v>
      </c>
      <c r="AX411" s="13" t="s">
        <v>83</v>
      </c>
      <c r="AY411" s="159" t="s">
        <v>121</v>
      </c>
    </row>
    <row r="412" spans="2:65" s="1" customFormat="1" ht="33" customHeight="1">
      <c r="B412" s="132"/>
      <c r="C412" s="133" t="s">
        <v>738</v>
      </c>
      <c r="D412" s="133" t="s">
        <v>124</v>
      </c>
      <c r="E412" s="134" t="s">
        <v>739</v>
      </c>
      <c r="F412" s="135" t="s">
        <v>740</v>
      </c>
      <c r="G412" s="136" t="s">
        <v>255</v>
      </c>
      <c r="H412" s="137">
        <v>73.3</v>
      </c>
      <c r="I412" s="138"/>
      <c r="J412" s="139">
        <f>ROUND(I412*H412,2)</f>
        <v>0</v>
      </c>
      <c r="K412" s="135" t="s">
        <v>149</v>
      </c>
      <c r="L412" s="32"/>
      <c r="M412" s="140" t="s">
        <v>1</v>
      </c>
      <c r="N412" s="141" t="s">
        <v>40</v>
      </c>
      <c r="P412" s="142">
        <f>O412*H412</f>
        <v>0</v>
      </c>
      <c r="Q412" s="142">
        <v>0.1295</v>
      </c>
      <c r="R412" s="142">
        <f>Q412*H412</f>
        <v>9.4923500000000001</v>
      </c>
      <c r="S412" s="142">
        <v>0</v>
      </c>
      <c r="T412" s="143">
        <f>S412*H412</f>
        <v>0</v>
      </c>
      <c r="AR412" s="144" t="s">
        <v>139</v>
      </c>
      <c r="AT412" s="144" t="s">
        <v>124</v>
      </c>
      <c r="AU412" s="144" t="s">
        <v>85</v>
      </c>
      <c r="AY412" s="17" t="s">
        <v>121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83</v>
      </c>
      <c r="BK412" s="145">
        <f>ROUND(I412*H412,2)</f>
        <v>0</v>
      </c>
      <c r="BL412" s="17" t="s">
        <v>139</v>
      </c>
      <c r="BM412" s="144" t="s">
        <v>741</v>
      </c>
    </row>
    <row r="413" spans="2:65" s="13" customFormat="1" ht="11.25">
      <c r="B413" s="158"/>
      <c r="D413" s="152" t="s">
        <v>208</v>
      </c>
      <c r="E413" s="159" t="s">
        <v>1</v>
      </c>
      <c r="F413" s="160" t="s">
        <v>742</v>
      </c>
      <c r="H413" s="161">
        <v>21.65</v>
      </c>
      <c r="I413" s="162"/>
      <c r="L413" s="158"/>
      <c r="M413" s="163"/>
      <c r="T413" s="164"/>
      <c r="AT413" s="159" t="s">
        <v>208</v>
      </c>
      <c r="AU413" s="159" t="s">
        <v>85</v>
      </c>
      <c r="AV413" s="13" t="s">
        <v>85</v>
      </c>
      <c r="AW413" s="13" t="s">
        <v>31</v>
      </c>
      <c r="AX413" s="13" t="s">
        <v>75</v>
      </c>
      <c r="AY413" s="159" t="s">
        <v>121</v>
      </c>
    </row>
    <row r="414" spans="2:65" s="13" customFormat="1" ht="11.25">
      <c r="B414" s="158"/>
      <c r="D414" s="152" t="s">
        <v>208</v>
      </c>
      <c r="E414" s="159" t="s">
        <v>1</v>
      </c>
      <c r="F414" s="160" t="s">
        <v>743</v>
      </c>
      <c r="H414" s="161">
        <v>51.65</v>
      </c>
      <c r="I414" s="162"/>
      <c r="L414" s="158"/>
      <c r="M414" s="163"/>
      <c r="T414" s="164"/>
      <c r="AT414" s="159" t="s">
        <v>208</v>
      </c>
      <c r="AU414" s="159" t="s">
        <v>85</v>
      </c>
      <c r="AV414" s="13" t="s">
        <v>85</v>
      </c>
      <c r="AW414" s="13" t="s">
        <v>31</v>
      </c>
      <c r="AX414" s="13" t="s">
        <v>75</v>
      </c>
      <c r="AY414" s="159" t="s">
        <v>121</v>
      </c>
    </row>
    <row r="415" spans="2:65" s="14" customFormat="1" ht="11.25">
      <c r="B415" s="165"/>
      <c r="D415" s="152" t="s">
        <v>208</v>
      </c>
      <c r="E415" s="166" t="s">
        <v>1</v>
      </c>
      <c r="F415" s="167" t="s">
        <v>212</v>
      </c>
      <c r="H415" s="168">
        <v>73.3</v>
      </c>
      <c r="I415" s="169"/>
      <c r="L415" s="165"/>
      <c r="M415" s="170"/>
      <c r="T415" s="171"/>
      <c r="AT415" s="166" t="s">
        <v>208</v>
      </c>
      <c r="AU415" s="166" t="s">
        <v>85</v>
      </c>
      <c r="AV415" s="14" t="s">
        <v>139</v>
      </c>
      <c r="AW415" s="14" t="s">
        <v>31</v>
      </c>
      <c r="AX415" s="14" t="s">
        <v>83</v>
      </c>
      <c r="AY415" s="166" t="s">
        <v>121</v>
      </c>
    </row>
    <row r="416" spans="2:65" s="1" customFormat="1" ht="16.5" customHeight="1">
      <c r="B416" s="132"/>
      <c r="C416" s="172" t="s">
        <v>744</v>
      </c>
      <c r="D416" s="172" t="s">
        <v>258</v>
      </c>
      <c r="E416" s="173" t="s">
        <v>745</v>
      </c>
      <c r="F416" s="174" t="s">
        <v>746</v>
      </c>
      <c r="G416" s="175" t="s">
        <v>255</v>
      </c>
      <c r="H416" s="176">
        <v>76.965000000000003</v>
      </c>
      <c r="I416" s="177"/>
      <c r="J416" s="178">
        <f>ROUND(I416*H416,2)</f>
        <v>0</v>
      </c>
      <c r="K416" s="174" t="s">
        <v>149</v>
      </c>
      <c r="L416" s="179"/>
      <c r="M416" s="180" t="s">
        <v>1</v>
      </c>
      <c r="N416" s="181" t="s">
        <v>40</v>
      </c>
      <c r="P416" s="142">
        <f>O416*H416</f>
        <v>0</v>
      </c>
      <c r="Q416" s="142">
        <v>3.5999999999999997E-2</v>
      </c>
      <c r="R416" s="142">
        <f>Q416*H416</f>
        <v>2.77074</v>
      </c>
      <c r="S416" s="142">
        <v>0</v>
      </c>
      <c r="T416" s="143">
        <f>S416*H416</f>
        <v>0</v>
      </c>
      <c r="AR416" s="144" t="s">
        <v>159</v>
      </c>
      <c r="AT416" s="144" t="s">
        <v>258</v>
      </c>
      <c r="AU416" s="144" t="s">
        <v>85</v>
      </c>
      <c r="AY416" s="17" t="s">
        <v>121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83</v>
      </c>
      <c r="BK416" s="145">
        <f>ROUND(I416*H416,2)</f>
        <v>0</v>
      </c>
      <c r="BL416" s="17" t="s">
        <v>139</v>
      </c>
      <c r="BM416" s="144" t="s">
        <v>747</v>
      </c>
    </row>
    <row r="417" spans="2:65" s="13" customFormat="1" ht="11.25">
      <c r="B417" s="158"/>
      <c r="D417" s="152" t="s">
        <v>208</v>
      </c>
      <c r="E417" s="159" t="s">
        <v>1</v>
      </c>
      <c r="F417" s="160" t="s">
        <v>748</v>
      </c>
      <c r="H417" s="161">
        <v>76.965000000000003</v>
      </c>
      <c r="I417" s="162"/>
      <c r="L417" s="158"/>
      <c r="M417" s="163"/>
      <c r="T417" s="164"/>
      <c r="AT417" s="159" t="s">
        <v>208</v>
      </c>
      <c r="AU417" s="159" t="s">
        <v>85</v>
      </c>
      <c r="AV417" s="13" t="s">
        <v>85</v>
      </c>
      <c r="AW417" s="13" t="s">
        <v>31</v>
      </c>
      <c r="AX417" s="13" t="s">
        <v>83</v>
      </c>
      <c r="AY417" s="159" t="s">
        <v>121</v>
      </c>
    </row>
    <row r="418" spans="2:65" s="1" customFormat="1" ht="24.2" customHeight="1">
      <c r="B418" s="132"/>
      <c r="C418" s="133" t="s">
        <v>749</v>
      </c>
      <c r="D418" s="133" t="s">
        <v>124</v>
      </c>
      <c r="E418" s="134" t="s">
        <v>750</v>
      </c>
      <c r="F418" s="135" t="s">
        <v>751</v>
      </c>
      <c r="G418" s="136" t="s">
        <v>280</v>
      </c>
      <c r="H418" s="137">
        <v>7.0179999999999998</v>
      </c>
      <c r="I418" s="138"/>
      <c r="J418" s="139">
        <f>ROUND(I418*H418,2)</f>
        <v>0</v>
      </c>
      <c r="K418" s="135" t="s">
        <v>149</v>
      </c>
      <c r="L418" s="32"/>
      <c r="M418" s="140" t="s">
        <v>1</v>
      </c>
      <c r="N418" s="141" t="s">
        <v>40</v>
      </c>
      <c r="P418" s="142">
        <f>O418*H418</f>
        <v>0</v>
      </c>
      <c r="Q418" s="142">
        <v>2.2563399999999998</v>
      </c>
      <c r="R418" s="142">
        <f>Q418*H418</f>
        <v>15.834994119999998</v>
      </c>
      <c r="S418" s="142">
        <v>0</v>
      </c>
      <c r="T418" s="143">
        <f>S418*H418</f>
        <v>0</v>
      </c>
      <c r="AR418" s="144" t="s">
        <v>139</v>
      </c>
      <c r="AT418" s="144" t="s">
        <v>124</v>
      </c>
      <c r="AU418" s="144" t="s">
        <v>85</v>
      </c>
      <c r="AY418" s="17" t="s">
        <v>121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83</v>
      </c>
      <c r="BK418" s="145">
        <f>ROUND(I418*H418,2)</f>
        <v>0</v>
      </c>
      <c r="BL418" s="17" t="s">
        <v>139</v>
      </c>
      <c r="BM418" s="144" t="s">
        <v>752</v>
      </c>
    </row>
    <row r="419" spans="2:65" s="13" customFormat="1" ht="11.25">
      <c r="B419" s="158"/>
      <c r="D419" s="152" t="s">
        <v>208</v>
      </c>
      <c r="E419" s="159" t="s">
        <v>1</v>
      </c>
      <c r="F419" s="160" t="s">
        <v>753</v>
      </c>
      <c r="H419" s="161">
        <v>5.88</v>
      </c>
      <c r="I419" s="162"/>
      <c r="L419" s="158"/>
      <c r="M419" s="163"/>
      <c r="T419" s="164"/>
      <c r="AT419" s="159" t="s">
        <v>208</v>
      </c>
      <c r="AU419" s="159" t="s">
        <v>85</v>
      </c>
      <c r="AV419" s="13" t="s">
        <v>85</v>
      </c>
      <c r="AW419" s="13" t="s">
        <v>31</v>
      </c>
      <c r="AX419" s="13" t="s">
        <v>75</v>
      </c>
      <c r="AY419" s="159" t="s">
        <v>121</v>
      </c>
    </row>
    <row r="420" spans="2:65" s="13" customFormat="1" ht="11.25">
      <c r="B420" s="158"/>
      <c r="D420" s="152" t="s">
        <v>208</v>
      </c>
      <c r="E420" s="159" t="s">
        <v>1</v>
      </c>
      <c r="F420" s="160" t="s">
        <v>754</v>
      </c>
      <c r="H420" s="161">
        <v>1.1000000000000001</v>
      </c>
      <c r="I420" s="162"/>
      <c r="L420" s="158"/>
      <c r="M420" s="163"/>
      <c r="T420" s="164"/>
      <c r="AT420" s="159" t="s">
        <v>208</v>
      </c>
      <c r="AU420" s="159" t="s">
        <v>85</v>
      </c>
      <c r="AV420" s="13" t="s">
        <v>85</v>
      </c>
      <c r="AW420" s="13" t="s">
        <v>31</v>
      </c>
      <c r="AX420" s="13" t="s">
        <v>75</v>
      </c>
      <c r="AY420" s="159" t="s">
        <v>121</v>
      </c>
    </row>
    <row r="421" spans="2:65" s="13" customFormat="1" ht="11.25">
      <c r="B421" s="158"/>
      <c r="D421" s="152" t="s">
        <v>208</v>
      </c>
      <c r="E421" s="159" t="s">
        <v>1</v>
      </c>
      <c r="F421" s="160" t="s">
        <v>755</v>
      </c>
      <c r="H421" s="161">
        <v>3.7999999999999999E-2</v>
      </c>
      <c r="I421" s="162"/>
      <c r="L421" s="158"/>
      <c r="M421" s="163"/>
      <c r="T421" s="164"/>
      <c r="AT421" s="159" t="s">
        <v>208</v>
      </c>
      <c r="AU421" s="159" t="s">
        <v>85</v>
      </c>
      <c r="AV421" s="13" t="s">
        <v>85</v>
      </c>
      <c r="AW421" s="13" t="s">
        <v>31</v>
      </c>
      <c r="AX421" s="13" t="s">
        <v>75</v>
      </c>
      <c r="AY421" s="159" t="s">
        <v>121</v>
      </c>
    </row>
    <row r="422" spans="2:65" s="14" customFormat="1" ht="11.25">
      <c r="B422" s="165"/>
      <c r="D422" s="152" t="s">
        <v>208</v>
      </c>
      <c r="E422" s="166" t="s">
        <v>1</v>
      </c>
      <c r="F422" s="167" t="s">
        <v>212</v>
      </c>
      <c r="H422" s="168">
        <v>7.0180000000000007</v>
      </c>
      <c r="I422" s="169"/>
      <c r="L422" s="165"/>
      <c r="M422" s="170"/>
      <c r="T422" s="171"/>
      <c r="AT422" s="166" t="s">
        <v>208</v>
      </c>
      <c r="AU422" s="166" t="s">
        <v>85</v>
      </c>
      <c r="AV422" s="14" t="s">
        <v>139</v>
      </c>
      <c r="AW422" s="14" t="s">
        <v>31</v>
      </c>
      <c r="AX422" s="14" t="s">
        <v>83</v>
      </c>
      <c r="AY422" s="166" t="s">
        <v>121</v>
      </c>
    </row>
    <row r="423" spans="2:65" s="1" customFormat="1" ht="24.2" customHeight="1">
      <c r="B423" s="132"/>
      <c r="C423" s="133" t="s">
        <v>756</v>
      </c>
      <c r="D423" s="133" t="s">
        <v>124</v>
      </c>
      <c r="E423" s="134" t="s">
        <v>757</v>
      </c>
      <c r="F423" s="135" t="s">
        <v>758</v>
      </c>
      <c r="G423" s="136" t="s">
        <v>255</v>
      </c>
      <c r="H423" s="137">
        <v>1</v>
      </c>
      <c r="I423" s="138"/>
      <c r="J423" s="139">
        <f>ROUND(I423*H423,2)</f>
        <v>0</v>
      </c>
      <c r="K423" s="135" t="s">
        <v>149</v>
      </c>
      <c r="L423" s="32"/>
      <c r="M423" s="140" t="s">
        <v>1</v>
      </c>
      <c r="N423" s="141" t="s">
        <v>40</v>
      </c>
      <c r="P423" s="142">
        <f>O423*H423</f>
        <v>0</v>
      </c>
      <c r="Q423" s="142">
        <v>0.43819000000000002</v>
      </c>
      <c r="R423" s="142">
        <f>Q423*H423</f>
        <v>0.43819000000000002</v>
      </c>
      <c r="S423" s="142">
        <v>0</v>
      </c>
      <c r="T423" s="143">
        <f>S423*H423</f>
        <v>0</v>
      </c>
      <c r="AR423" s="144" t="s">
        <v>139</v>
      </c>
      <c r="AT423" s="144" t="s">
        <v>124</v>
      </c>
      <c r="AU423" s="144" t="s">
        <v>85</v>
      </c>
      <c r="AY423" s="17" t="s">
        <v>121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83</v>
      </c>
      <c r="BK423" s="145">
        <f>ROUND(I423*H423,2)</f>
        <v>0</v>
      </c>
      <c r="BL423" s="17" t="s">
        <v>139</v>
      </c>
      <c r="BM423" s="144" t="s">
        <v>759</v>
      </c>
    </row>
    <row r="424" spans="2:65" s="1" customFormat="1" ht="44.25" customHeight="1">
      <c r="B424" s="132"/>
      <c r="C424" s="172" t="s">
        <v>760</v>
      </c>
      <c r="D424" s="172" t="s">
        <v>258</v>
      </c>
      <c r="E424" s="173" t="s">
        <v>761</v>
      </c>
      <c r="F424" s="174" t="s">
        <v>762</v>
      </c>
      <c r="G424" s="175" t="s">
        <v>255</v>
      </c>
      <c r="H424" s="176">
        <v>1</v>
      </c>
      <c r="I424" s="177"/>
      <c r="J424" s="178">
        <f>ROUND(I424*H424,2)</f>
        <v>0</v>
      </c>
      <c r="K424" s="174" t="s">
        <v>149</v>
      </c>
      <c r="L424" s="179"/>
      <c r="M424" s="180" t="s">
        <v>1</v>
      </c>
      <c r="N424" s="181" t="s">
        <v>40</v>
      </c>
      <c r="P424" s="142">
        <f>O424*H424</f>
        <v>0</v>
      </c>
      <c r="Q424" s="142">
        <v>3.3000000000000002E-2</v>
      </c>
      <c r="R424" s="142">
        <f>Q424*H424</f>
        <v>3.3000000000000002E-2</v>
      </c>
      <c r="S424" s="142">
        <v>0</v>
      </c>
      <c r="T424" s="143">
        <f>S424*H424</f>
        <v>0</v>
      </c>
      <c r="AR424" s="144" t="s">
        <v>159</v>
      </c>
      <c r="AT424" s="144" t="s">
        <v>258</v>
      </c>
      <c r="AU424" s="144" t="s">
        <v>85</v>
      </c>
      <c r="AY424" s="17" t="s">
        <v>121</v>
      </c>
      <c r="BE424" s="145">
        <f>IF(N424="základní",J424,0)</f>
        <v>0</v>
      </c>
      <c r="BF424" s="145">
        <f>IF(N424="snížená",J424,0)</f>
        <v>0</v>
      </c>
      <c r="BG424" s="145">
        <f>IF(N424="zákl. přenesená",J424,0)</f>
        <v>0</v>
      </c>
      <c r="BH424" s="145">
        <f>IF(N424="sníž. přenesená",J424,0)</f>
        <v>0</v>
      </c>
      <c r="BI424" s="145">
        <f>IF(N424="nulová",J424,0)</f>
        <v>0</v>
      </c>
      <c r="BJ424" s="17" t="s">
        <v>83</v>
      </c>
      <c r="BK424" s="145">
        <f>ROUND(I424*H424,2)</f>
        <v>0</v>
      </c>
      <c r="BL424" s="17" t="s">
        <v>139</v>
      </c>
      <c r="BM424" s="144" t="s">
        <v>763</v>
      </c>
    </row>
    <row r="425" spans="2:65" s="1" customFormat="1" ht="24.2" customHeight="1">
      <c r="B425" s="132"/>
      <c r="C425" s="172" t="s">
        <v>764</v>
      </c>
      <c r="D425" s="172" t="s">
        <v>258</v>
      </c>
      <c r="E425" s="173" t="s">
        <v>765</v>
      </c>
      <c r="F425" s="174" t="s">
        <v>766</v>
      </c>
      <c r="G425" s="175" t="s">
        <v>261</v>
      </c>
      <c r="H425" s="176">
        <v>3</v>
      </c>
      <c r="I425" s="177"/>
      <c r="J425" s="178">
        <f>ROUND(I425*H425,2)</f>
        <v>0</v>
      </c>
      <c r="K425" s="174" t="s">
        <v>1</v>
      </c>
      <c r="L425" s="179"/>
      <c r="M425" s="180" t="s">
        <v>1</v>
      </c>
      <c r="N425" s="181" t="s">
        <v>40</v>
      </c>
      <c r="P425" s="142">
        <f>O425*H425</f>
        <v>0</v>
      </c>
      <c r="Q425" s="142">
        <v>0</v>
      </c>
      <c r="R425" s="142">
        <f>Q425*H425</f>
        <v>0</v>
      </c>
      <c r="S425" s="142">
        <v>0</v>
      </c>
      <c r="T425" s="143">
        <f>S425*H425</f>
        <v>0</v>
      </c>
      <c r="AR425" s="144" t="s">
        <v>159</v>
      </c>
      <c r="AT425" s="144" t="s">
        <v>258</v>
      </c>
      <c r="AU425" s="144" t="s">
        <v>85</v>
      </c>
      <c r="AY425" s="17" t="s">
        <v>121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7" t="s">
        <v>83</v>
      </c>
      <c r="BK425" s="145">
        <f>ROUND(I425*H425,2)</f>
        <v>0</v>
      </c>
      <c r="BL425" s="17" t="s">
        <v>139</v>
      </c>
      <c r="BM425" s="144" t="s">
        <v>767</v>
      </c>
    </row>
    <row r="426" spans="2:65" s="11" customFormat="1" ht="22.9" customHeight="1">
      <c r="B426" s="120"/>
      <c r="D426" s="121" t="s">
        <v>74</v>
      </c>
      <c r="E426" s="130" t="s">
        <v>768</v>
      </c>
      <c r="F426" s="130" t="s">
        <v>769</v>
      </c>
      <c r="I426" s="123"/>
      <c r="J426" s="131">
        <f>BK426</f>
        <v>0</v>
      </c>
      <c r="L426" s="120"/>
      <c r="M426" s="125"/>
      <c r="P426" s="126">
        <f>SUM(P427:P460)</f>
        <v>0</v>
      </c>
      <c r="R426" s="126">
        <f>SUM(R427:R460)</f>
        <v>0</v>
      </c>
      <c r="T426" s="127">
        <f>SUM(T427:T460)</f>
        <v>0</v>
      </c>
      <c r="AR426" s="121" t="s">
        <v>83</v>
      </c>
      <c r="AT426" s="128" t="s">
        <v>74</v>
      </c>
      <c r="AU426" s="128" t="s">
        <v>83</v>
      </c>
      <c r="AY426" s="121" t="s">
        <v>121</v>
      </c>
      <c r="BK426" s="129">
        <f>SUM(BK427:BK460)</f>
        <v>0</v>
      </c>
    </row>
    <row r="427" spans="2:65" s="1" customFormat="1" ht="24.2" customHeight="1">
      <c r="B427" s="132"/>
      <c r="C427" s="133" t="s">
        <v>770</v>
      </c>
      <c r="D427" s="133" t="s">
        <v>124</v>
      </c>
      <c r="E427" s="134" t="s">
        <v>771</v>
      </c>
      <c r="F427" s="135" t="s">
        <v>772</v>
      </c>
      <c r="G427" s="136" t="s">
        <v>359</v>
      </c>
      <c r="H427" s="137">
        <v>202.71</v>
      </c>
      <c r="I427" s="138"/>
      <c r="J427" s="139">
        <f>ROUND(I427*H427,2)</f>
        <v>0</v>
      </c>
      <c r="K427" s="135" t="s">
        <v>149</v>
      </c>
      <c r="L427" s="32"/>
      <c r="M427" s="140" t="s">
        <v>1</v>
      </c>
      <c r="N427" s="141" t="s">
        <v>40</v>
      </c>
      <c r="P427" s="142">
        <f>O427*H427</f>
        <v>0</v>
      </c>
      <c r="Q427" s="142">
        <v>0</v>
      </c>
      <c r="R427" s="142">
        <f>Q427*H427</f>
        <v>0</v>
      </c>
      <c r="S427" s="142">
        <v>0</v>
      </c>
      <c r="T427" s="143">
        <f>S427*H427</f>
        <v>0</v>
      </c>
      <c r="AR427" s="144" t="s">
        <v>139</v>
      </c>
      <c r="AT427" s="144" t="s">
        <v>124</v>
      </c>
      <c r="AU427" s="144" t="s">
        <v>85</v>
      </c>
      <c r="AY427" s="17" t="s">
        <v>121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83</v>
      </c>
      <c r="BK427" s="145">
        <f>ROUND(I427*H427,2)</f>
        <v>0</v>
      </c>
      <c r="BL427" s="17" t="s">
        <v>139</v>
      </c>
      <c r="BM427" s="144" t="s">
        <v>773</v>
      </c>
    </row>
    <row r="428" spans="2:65" s="13" customFormat="1" ht="11.25">
      <c r="B428" s="158"/>
      <c r="D428" s="152" t="s">
        <v>208</v>
      </c>
      <c r="E428" s="159" t="s">
        <v>1</v>
      </c>
      <c r="F428" s="160" t="s">
        <v>774</v>
      </c>
      <c r="H428" s="161">
        <v>0.72</v>
      </c>
      <c r="I428" s="162"/>
      <c r="L428" s="158"/>
      <c r="M428" s="163"/>
      <c r="T428" s="164"/>
      <c r="AT428" s="159" t="s">
        <v>208</v>
      </c>
      <c r="AU428" s="159" t="s">
        <v>85</v>
      </c>
      <c r="AV428" s="13" t="s">
        <v>85</v>
      </c>
      <c r="AW428" s="13" t="s">
        <v>31</v>
      </c>
      <c r="AX428" s="13" t="s">
        <v>75</v>
      </c>
      <c r="AY428" s="159" t="s">
        <v>121</v>
      </c>
    </row>
    <row r="429" spans="2:65" s="13" customFormat="1" ht="11.25">
      <c r="B429" s="158"/>
      <c r="D429" s="152" t="s">
        <v>208</v>
      </c>
      <c r="E429" s="159" t="s">
        <v>1</v>
      </c>
      <c r="F429" s="160" t="s">
        <v>775</v>
      </c>
      <c r="H429" s="161">
        <v>118.24</v>
      </c>
      <c r="I429" s="162"/>
      <c r="L429" s="158"/>
      <c r="M429" s="163"/>
      <c r="T429" s="164"/>
      <c r="AT429" s="159" t="s">
        <v>208</v>
      </c>
      <c r="AU429" s="159" t="s">
        <v>85</v>
      </c>
      <c r="AV429" s="13" t="s">
        <v>85</v>
      </c>
      <c r="AW429" s="13" t="s">
        <v>31</v>
      </c>
      <c r="AX429" s="13" t="s">
        <v>75</v>
      </c>
      <c r="AY429" s="159" t="s">
        <v>121</v>
      </c>
    </row>
    <row r="430" spans="2:65" s="15" customFormat="1" ht="11.25">
      <c r="B430" s="182"/>
      <c r="D430" s="152" t="s">
        <v>208</v>
      </c>
      <c r="E430" s="183" t="s">
        <v>1</v>
      </c>
      <c r="F430" s="184" t="s">
        <v>284</v>
      </c>
      <c r="H430" s="185">
        <v>118.96</v>
      </c>
      <c r="I430" s="186"/>
      <c r="L430" s="182"/>
      <c r="M430" s="187"/>
      <c r="T430" s="188"/>
      <c r="AT430" s="183" t="s">
        <v>208</v>
      </c>
      <c r="AU430" s="183" t="s">
        <v>85</v>
      </c>
      <c r="AV430" s="15" t="s">
        <v>133</v>
      </c>
      <c r="AW430" s="15" t="s">
        <v>31</v>
      </c>
      <c r="AX430" s="15" t="s">
        <v>75</v>
      </c>
      <c r="AY430" s="183" t="s">
        <v>121</v>
      </c>
    </row>
    <row r="431" spans="2:65" s="13" customFormat="1" ht="11.25">
      <c r="B431" s="158"/>
      <c r="D431" s="152" t="s">
        <v>208</v>
      </c>
      <c r="E431" s="159" t="s">
        <v>1</v>
      </c>
      <c r="F431" s="160" t="s">
        <v>776</v>
      </c>
      <c r="H431" s="161">
        <v>56.38</v>
      </c>
      <c r="I431" s="162"/>
      <c r="L431" s="158"/>
      <c r="M431" s="163"/>
      <c r="T431" s="164"/>
      <c r="AT431" s="159" t="s">
        <v>208</v>
      </c>
      <c r="AU431" s="159" t="s">
        <v>85</v>
      </c>
      <c r="AV431" s="13" t="s">
        <v>85</v>
      </c>
      <c r="AW431" s="13" t="s">
        <v>31</v>
      </c>
      <c r="AX431" s="13" t="s">
        <v>75</v>
      </c>
      <c r="AY431" s="159" t="s">
        <v>121</v>
      </c>
    </row>
    <row r="432" spans="2:65" s="15" customFormat="1" ht="11.25">
      <c r="B432" s="182"/>
      <c r="D432" s="152" t="s">
        <v>208</v>
      </c>
      <c r="E432" s="183" t="s">
        <v>1</v>
      </c>
      <c r="F432" s="184" t="s">
        <v>284</v>
      </c>
      <c r="H432" s="185">
        <v>56.38</v>
      </c>
      <c r="I432" s="186"/>
      <c r="L432" s="182"/>
      <c r="M432" s="187"/>
      <c r="T432" s="188"/>
      <c r="AT432" s="183" t="s">
        <v>208</v>
      </c>
      <c r="AU432" s="183" t="s">
        <v>85</v>
      </c>
      <c r="AV432" s="15" t="s">
        <v>133</v>
      </c>
      <c r="AW432" s="15" t="s">
        <v>31</v>
      </c>
      <c r="AX432" s="15" t="s">
        <v>75</v>
      </c>
      <c r="AY432" s="183" t="s">
        <v>121</v>
      </c>
    </row>
    <row r="433" spans="2:65" s="13" customFormat="1" ht="11.25">
      <c r="B433" s="158"/>
      <c r="D433" s="152" t="s">
        <v>208</v>
      </c>
      <c r="E433" s="159" t="s">
        <v>1</v>
      </c>
      <c r="F433" s="160" t="s">
        <v>777</v>
      </c>
      <c r="H433" s="161">
        <v>17.34</v>
      </c>
      <c r="I433" s="162"/>
      <c r="L433" s="158"/>
      <c r="M433" s="163"/>
      <c r="T433" s="164"/>
      <c r="AT433" s="159" t="s">
        <v>208</v>
      </c>
      <c r="AU433" s="159" t="s">
        <v>85</v>
      </c>
      <c r="AV433" s="13" t="s">
        <v>85</v>
      </c>
      <c r="AW433" s="13" t="s">
        <v>31</v>
      </c>
      <c r="AX433" s="13" t="s">
        <v>75</v>
      </c>
      <c r="AY433" s="159" t="s">
        <v>121</v>
      </c>
    </row>
    <row r="434" spans="2:65" s="13" customFormat="1" ht="11.25">
      <c r="B434" s="158"/>
      <c r="D434" s="152" t="s">
        <v>208</v>
      </c>
      <c r="E434" s="159" t="s">
        <v>1</v>
      </c>
      <c r="F434" s="160" t="s">
        <v>778</v>
      </c>
      <c r="H434" s="161">
        <v>10.029999999999999</v>
      </c>
      <c r="I434" s="162"/>
      <c r="L434" s="158"/>
      <c r="M434" s="163"/>
      <c r="T434" s="164"/>
      <c r="AT434" s="159" t="s">
        <v>208</v>
      </c>
      <c r="AU434" s="159" t="s">
        <v>85</v>
      </c>
      <c r="AV434" s="13" t="s">
        <v>85</v>
      </c>
      <c r="AW434" s="13" t="s">
        <v>31</v>
      </c>
      <c r="AX434" s="13" t="s">
        <v>75</v>
      </c>
      <c r="AY434" s="159" t="s">
        <v>121</v>
      </c>
    </row>
    <row r="435" spans="2:65" s="15" customFormat="1" ht="11.25">
      <c r="B435" s="182"/>
      <c r="D435" s="152" t="s">
        <v>208</v>
      </c>
      <c r="E435" s="183" t="s">
        <v>1</v>
      </c>
      <c r="F435" s="184" t="s">
        <v>284</v>
      </c>
      <c r="H435" s="185">
        <v>27.369999999999997</v>
      </c>
      <c r="I435" s="186"/>
      <c r="L435" s="182"/>
      <c r="M435" s="187"/>
      <c r="T435" s="188"/>
      <c r="AT435" s="183" t="s">
        <v>208</v>
      </c>
      <c r="AU435" s="183" t="s">
        <v>85</v>
      </c>
      <c r="AV435" s="15" t="s">
        <v>133</v>
      </c>
      <c r="AW435" s="15" t="s">
        <v>31</v>
      </c>
      <c r="AX435" s="15" t="s">
        <v>75</v>
      </c>
      <c r="AY435" s="183" t="s">
        <v>121</v>
      </c>
    </row>
    <row r="436" spans="2:65" s="14" customFormat="1" ht="11.25">
      <c r="B436" s="165"/>
      <c r="D436" s="152" t="s">
        <v>208</v>
      </c>
      <c r="E436" s="166" t="s">
        <v>1</v>
      </c>
      <c r="F436" s="167" t="s">
        <v>212</v>
      </c>
      <c r="H436" s="168">
        <v>202.71</v>
      </c>
      <c r="I436" s="169"/>
      <c r="L436" s="165"/>
      <c r="M436" s="170"/>
      <c r="T436" s="171"/>
      <c r="AT436" s="166" t="s">
        <v>208</v>
      </c>
      <c r="AU436" s="166" t="s">
        <v>85</v>
      </c>
      <c r="AV436" s="14" t="s">
        <v>139</v>
      </c>
      <c r="AW436" s="14" t="s">
        <v>31</v>
      </c>
      <c r="AX436" s="14" t="s">
        <v>83</v>
      </c>
      <c r="AY436" s="166" t="s">
        <v>121</v>
      </c>
    </row>
    <row r="437" spans="2:65" s="1" customFormat="1" ht="16.5" customHeight="1">
      <c r="B437" s="132"/>
      <c r="C437" s="133" t="s">
        <v>779</v>
      </c>
      <c r="D437" s="133" t="s">
        <v>124</v>
      </c>
      <c r="E437" s="134" t="s">
        <v>780</v>
      </c>
      <c r="F437" s="135" t="s">
        <v>781</v>
      </c>
      <c r="G437" s="136" t="s">
        <v>359</v>
      </c>
      <c r="H437" s="137">
        <v>2635.23</v>
      </c>
      <c r="I437" s="138"/>
      <c r="J437" s="139">
        <f>ROUND(I437*H437,2)</f>
        <v>0</v>
      </c>
      <c r="K437" s="135" t="s">
        <v>149</v>
      </c>
      <c r="L437" s="32"/>
      <c r="M437" s="140" t="s">
        <v>1</v>
      </c>
      <c r="N437" s="141" t="s">
        <v>40</v>
      </c>
      <c r="P437" s="142">
        <f>O437*H437</f>
        <v>0</v>
      </c>
      <c r="Q437" s="142">
        <v>0</v>
      </c>
      <c r="R437" s="142">
        <f>Q437*H437</f>
        <v>0</v>
      </c>
      <c r="S437" s="142">
        <v>0</v>
      </c>
      <c r="T437" s="143">
        <f>S437*H437</f>
        <v>0</v>
      </c>
      <c r="AR437" s="144" t="s">
        <v>139</v>
      </c>
      <c r="AT437" s="144" t="s">
        <v>124</v>
      </c>
      <c r="AU437" s="144" t="s">
        <v>85</v>
      </c>
      <c r="AY437" s="17" t="s">
        <v>121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7" t="s">
        <v>83</v>
      </c>
      <c r="BK437" s="145">
        <f>ROUND(I437*H437,2)</f>
        <v>0</v>
      </c>
      <c r="BL437" s="17" t="s">
        <v>139</v>
      </c>
      <c r="BM437" s="144" t="s">
        <v>782</v>
      </c>
    </row>
    <row r="438" spans="2:65" s="13" customFormat="1" ht="11.25">
      <c r="B438" s="158"/>
      <c r="D438" s="152" t="s">
        <v>208</v>
      </c>
      <c r="E438" s="159" t="s">
        <v>1</v>
      </c>
      <c r="F438" s="160" t="s">
        <v>783</v>
      </c>
      <c r="H438" s="161">
        <v>2635.23</v>
      </c>
      <c r="I438" s="162"/>
      <c r="L438" s="158"/>
      <c r="M438" s="163"/>
      <c r="T438" s="164"/>
      <c r="AT438" s="159" t="s">
        <v>208</v>
      </c>
      <c r="AU438" s="159" t="s">
        <v>85</v>
      </c>
      <c r="AV438" s="13" t="s">
        <v>85</v>
      </c>
      <c r="AW438" s="13" t="s">
        <v>31</v>
      </c>
      <c r="AX438" s="13" t="s">
        <v>83</v>
      </c>
      <c r="AY438" s="159" t="s">
        <v>121</v>
      </c>
    </row>
    <row r="439" spans="2:65" s="1" customFormat="1" ht="24.2" customHeight="1">
      <c r="B439" s="132"/>
      <c r="C439" s="133" t="s">
        <v>784</v>
      </c>
      <c r="D439" s="133" t="s">
        <v>124</v>
      </c>
      <c r="E439" s="134" t="s">
        <v>785</v>
      </c>
      <c r="F439" s="135" t="s">
        <v>786</v>
      </c>
      <c r="G439" s="136" t="s">
        <v>359</v>
      </c>
      <c r="H439" s="137">
        <v>37.74</v>
      </c>
      <c r="I439" s="138"/>
      <c r="J439" s="139">
        <f>ROUND(I439*H439,2)</f>
        <v>0</v>
      </c>
      <c r="K439" s="135" t="s">
        <v>149</v>
      </c>
      <c r="L439" s="32"/>
      <c r="M439" s="140" t="s">
        <v>1</v>
      </c>
      <c r="N439" s="141" t="s">
        <v>40</v>
      </c>
      <c r="P439" s="142">
        <f>O439*H439</f>
        <v>0</v>
      </c>
      <c r="Q439" s="142">
        <v>0</v>
      </c>
      <c r="R439" s="142">
        <f>Q439*H439</f>
        <v>0</v>
      </c>
      <c r="S439" s="142">
        <v>0</v>
      </c>
      <c r="T439" s="143">
        <f>S439*H439</f>
        <v>0</v>
      </c>
      <c r="AR439" s="144" t="s">
        <v>139</v>
      </c>
      <c r="AT439" s="144" t="s">
        <v>124</v>
      </c>
      <c r="AU439" s="144" t="s">
        <v>85</v>
      </c>
      <c r="AY439" s="17" t="s">
        <v>121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7" t="s">
        <v>83</v>
      </c>
      <c r="BK439" s="145">
        <f>ROUND(I439*H439,2)</f>
        <v>0</v>
      </c>
      <c r="BL439" s="17" t="s">
        <v>139</v>
      </c>
      <c r="BM439" s="144" t="s">
        <v>787</v>
      </c>
    </row>
    <row r="440" spans="2:65" s="13" customFormat="1" ht="11.25">
      <c r="B440" s="158"/>
      <c r="D440" s="152" t="s">
        <v>208</v>
      </c>
      <c r="E440" s="159" t="s">
        <v>1</v>
      </c>
      <c r="F440" s="160" t="s">
        <v>788</v>
      </c>
      <c r="H440" s="161">
        <v>1.44</v>
      </c>
      <c r="I440" s="162"/>
      <c r="L440" s="158"/>
      <c r="M440" s="163"/>
      <c r="T440" s="164"/>
      <c r="AT440" s="159" t="s">
        <v>208</v>
      </c>
      <c r="AU440" s="159" t="s">
        <v>85</v>
      </c>
      <c r="AV440" s="13" t="s">
        <v>85</v>
      </c>
      <c r="AW440" s="13" t="s">
        <v>31</v>
      </c>
      <c r="AX440" s="13" t="s">
        <v>75</v>
      </c>
      <c r="AY440" s="159" t="s">
        <v>121</v>
      </c>
    </row>
    <row r="441" spans="2:65" s="13" customFormat="1" ht="11.25">
      <c r="B441" s="158"/>
      <c r="D441" s="152" t="s">
        <v>208</v>
      </c>
      <c r="E441" s="159" t="s">
        <v>1</v>
      </c>
      <c r="F441" s="160" t="s">
        <v>789</v>
      </c>
      <c r="H441" s="161">
        <v>1.95</v>
      </c>
      <c r="I441" s="162"/>
      <c r="L441" s="158"/>
      <c r="M441" s="163"/>
      <c r="T441" s="164"/>
      <c r="AT441" s="159" t="s">
        <v>208</v>
      </c>
      <c r="AU441" s="159" t="s">
        <v>85</v>
      </c>
      <c r="AV441" s="13" t="s">
        <v>85</v>
      </c>
      <c r="AW441" s="13" t="s">
        <v>31</v>
      </c>
      <c r="AX441" s="13" t="s">
        <v>75</v>
      </c>
      <c r="AY441" s="159" t="s">
        <v>121</v>
      </c>
    </row>
    <row r="442" spans="2:65" s="13" customFormat="1" ht="11.25">
      <c r="B442" s="158"/>
      <c r="D442" s="152" t="s">
        <v>208</v>
      </c>
      <c r="E442" s="159" t="s">
        <v>1</v>
      </c>
      <c r="F442" s="160" t="s">
        <v>790</v>
      </c>
      <c r="H442" s="161">
        <v>7.37</v>
      </c>
      <c r="I442" s="162"/>
      <c r="L442" s="158"/>
      <c r="M442" s="163"/>
      <c r="T442" s="164"/>
      <c r="AT442" s="159" t="s">
        <v>208</v>
      </c>
      <c r="AU442" s="159" t="s">
        <v>85</v>
      </c>
      <c r="AV442" s="13" t="s">
        <v>85</v>
      </c>
      <c r="AW442" s="13" t="s">
        <v>31</v>
      </c>
      <c r="AX442" s="13" t="s">
        <v>75</v>
      </c>
      <c r="AY442" s="159" t="s">
        <v>121</v>
      </c>
    </row>
    <row r="443" spans="2:65" s="13" customFormat="1" ht="11.25">
      <c r="B443" s="158"/>
      <c r="D443" s="152" t="s">
        <v>208</v>
      </c>
      <c r="E443" s="159" t="s">
        <v>1</v>
      </c>
      <c r="F443" s="160" t="s">
        <v>791</v>
      </c>
      <c r="H443" s="161">
        <v>26.98</v>
      </c>
      <c r="I443" s="162"/>
      <c r="L443" s="158"/>
      <c r="M443" s="163"/>
      <c r="T443" s="164"/>
      <c r="AT443" s="159" t="s">
        <v>208</v>
      </c>
      <c r="AU443" s="159" t="s">
        <v>85</v>
      </c>
      <c r="AV443" s="13" t="s">
        <v>85</v>
      </c>
      <c r="AW443" s="13" t="s">
        <v>31</v>
      </c>
      <c r="AX443" s="13" t="s">
        <v>75</v>
      </c>
      <c r="AY443" s="159" t="s">
        <v>121</v>
      </c>
    </row>
    <row r="444" spans="2:65" s="14" customFormat="1" ht="11.25">
      <c r="B444" s="165"/>
      <c r="D444" s="152" t="s">
        <v>208</v>
      </c>
      <c r="E444" s="166" t="s">
        <v>1</v>
      </c>
      <c r="F444" s="167" t="s">
        <v>212</v>
      </c>
      <c r="H444" s="168">
        <v>37.74</v>
      </c>
      <c r="I444" s="169"/>
      <c r="L444" s="165"/>
      <c r="M444" s="170"/>
      <c r="T444" s="171"/>
      <c r="AT444" s="166" t="s">
        <v>208</v>
      </c>
      <c r="AU444" s="166" t="s">
        <v>85</v>
      </c>
      <c r="AV444" s="14" t="s">
        <v>139</v>
      </c>
      <c r="AW444" s="14" t="s">
        <v>31</v>
      </c>
      <c r="AX444" s="14" t="s">
        <v>83</v>
      </c>
      <c r="AY444" s="166" t="s">
        <v>121</v>
      </c>
    </row>
    <row r="445" spans="2:65" s="1" customFormat="1" ht="24.2" customHeight="1">
      <c r="B445" s="132"/>
      <c r="C445" s="133" t="s">
        <v>792</v>
      </c>
      <c r="D445" s="133" t="s">
        <v>124</v>
      </c>
      <c r="E445" s="134" t="s">
        <v>793</v>
      </c>
      <c r="F445" s="135" t="s">
        <v>794</v>
      </c>
      <c r="G445" s="136" t="s">
        <v>359</v>
      </c>
      <c r="H445" s="137">
        <v>490.62</v>
      </c>
      <c r="I445" s="138"/>
      <c r="J445" s="139">
        <f>ROUND(I445*H445,2)</f>
        <v>0</v>
      </c>
      <c r="K445" s="135" t="s">
        <v>149</v>
      </c>
      <c r="L445" s="32"/>
      <c r="M445" s="140" t="s">
        <v>1</v>
      </c>
      <c r="N445" s="141" t="s">
        <v>40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139</v>
      </c>
      <c r="AT445" s="144" t="s">
        <v>124</v>
      </c>
      <c r="AU445" s="144" t="s">
        <v>85</v>
      </c>
      <c r="AY445" s="17" t="s">
        <v>121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7" t="s">
        <v>83</v>
      </c>
      <c r="BK445" s="145">
        <f>ROUND(I445*H445,2)</f>
        <v>0</v>
      </c>
      <c r="BL445" s="17" t="s">
        <v>139</v>
      </c>
      <c r="BM445" s="144" t="s">
        <v>795</v>
      </c>
    </row>
    <row r="446" spans="2:65" s="13" customFormat="1" ht="11.25">
      <c r="B446" s="158"/>
      <c r="D446" s="152" t="s">
        <v>208</v>
      </c>
      <c r="E446" s="159" t="s">
        <v>1</v>
      </c>
      <c r="F446" s="160" t="s">
        <v>796</v>
      </c>
      <c r="H446" s="161">
        <v>490.62</v>
      </c>
      <c r="I446" s="162"/>
      <c r="L446" s="158"/>
      <c r="M446" s="163"/>
      <c r="T446" s="164"/>
      <c r="AT446" s="159" t="s">
        <v>208</v>
      </c>
      <c r="AU446" s="159" t="s">
        <v>85</v>
      </c>
      <c r="AV446" s="13" t="s">
        <v>85</v>
      </c>
      <c r="AW446" s="13" t="s">
        <v>31</v>
      </c>
      <c r="AX446" s="13" t="s">
        <v>83</v>
      </c>
      <c r="AY446" s="159" t="s">
        <v>121</v>
      </c>
    </row>
    <row r="447" spans="2:65" s="1" customFormat="1" ht="24.2" customHeight="1">
      <c r="B447" s="132"/>
      <c r="C447" s="133" t="s">
        <v>797</v>
      </c>
      <c r="D447" s="133" t="s">
        <v>124</v>
      </c>
      <c r="E447" s="134" t="s">
        <v>798</v>
      </c>
      <c r="F447" s="135" t="s">
        <v>799</v>
      </c>
      <c r="G447" s="136" t="s">
        <v>359</v>
      </c>
      <c r="H447" s="137">
        <v>202.71</v>
      </c>
      <c r="I447" s="138"/>
      <c r="J447" s="139">
        <f>ROUND(I447*H447,2)</f>
        <v>0</v>
      </c>
      <c r="K447" s="135" t="s">
        <v>149</v>
      </c>
      <c r="L447" s="32"/>
      <c r="M447" s="140" t="s">
        <v>1</v>
      </c>
      <c r="N447" s="141" t="s">
        <v>40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139</v>
      </c>
      <c r="AT447" s="144" t="s">
        <v>124</v>
      </c>
      <c r="AU447" s="144" t="s">
        <v>85</v>
      </c>
      <c r="AY447" s="17" t="s">
        <v>121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7" t="s">
        <v>83</v>
      </c>
      <c r="BK447" s="145">
        <f>ROUND(I447*H447,2)</f>
        <v>0</v>
      </c>
      <c r="BL447" s="17" t="s">
        <v>139</v>
      </c>
      <c r="BM447" s="144" t="s">
        <v>800</v>
      </c>
    </row>
    <row r="448" spans="2:65" s="13" customFormat="1" ht="11.25">
      <c r="B448" s="158"/>
      <c r="D448" s="152" t="s">
        <v>208</v>
      </c>
      <c r="E448" s="159" t="s">
        <v>1</v>
      </c>
      <c r="F448" s="160" t="s">
        <v>801</v>
      </c>
      <c r="H448" s="161">
        <v>202.71</v>
      </c>
      <c r="I448" s="162"/>
      <c r="L448" s="158"/>
      <c r="M448" s="163"/>
      <c r="T448" s="164"/>
      <c r="AT448" s="159" t="s">
        <v>208</v>
      </c>
      <c r="AU448" s="159" t="s">
        <v>85</v>
      </c>
      <c r="AV448" s="13" t="s">
        <v>85</v>
      </c>
      <c r="AW448" s="13" t="s">
        <v>31</v>
      </c>
      <c r="AX448" s="13" t="s">
        <v>83</v>
      </c>
      <c r="AY448" s="159" t="s">
        <v>121</v>
      </c>
    </row>
    <row r="449" spans="2:65" s="1" customFormat="1" ht="24.2" customHeight="1">
      <c r="B449" s="132"/>
      <c r="C449" s="133" t="s">
        <v>802</v>
      </c>
      <c r="D449" s="133" t="s">
        <v>124</v>
      </c>
      <c r="E449" s="134" t="s">
        <v>803</v>
      </c>
      <c r="F449" s="135" t="s">
        <v>804</v>
      </c>
      <c r="G449" s="136" t="s">
        <v>359</v>
      </c>
      <c r="H449" s="137">
        <v>37.74</v>
      </c>
      <c r="I449" s="138"/>
      <c r="J449" s="139">
        <f>ROUND(I449*H449,2)</f>
        <v>0</v>
      </c>
      <c r="K449" s="135" t="s">
        <v>149</v>
      </c>
      <c r="L449" s="32"/>
      <c r="M449" s="140" t="s">
        <v>1</v>
      </c>
      <c r="N449" s="141" t="s">
        <v>40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139</v>
      </c>
      <c r="AT449" s="144" t="s">
        <v>124</v>
      </c>
      <c r="AU449" s="144" t="s">
        <v>85</v>
      </c>
      <c r="AY449" s="17" t="s">
        <v>121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7" t="s">
        <v>83</v>
      </c>
      <c r="BK449" s="145">
        <f>ROUND(I449*H449,2)</f>
        <v>0</v>
      </c>
      <c r="BL449" s="17" t="s">
        <v>139</v>
      </c>
      <c r="BM449" s="144" t="s">
        <v>805</v>
      </c>
    </row>
    <row r="450" spans="2:65" s="13" customFormat="1" ht="11.25">
      <c r="B450" s="158"/>
      <c r="D450" s="152" t="s">
        <v>208</v>
      </c>
      <c r="E450" s="159" t="s">
        <v>1</v>
      </c>
      <c r="F450" s="160" t="s">
        <v>806</v>
      </c>
      <c r="H450" s="161">
        <v>37.74</v>
      </c>
      <c r="I450" s="162"/>
      <c r="L450" s="158"/>
      <c r="M450" s="163"/>
      <c r="T450" s="164"/>
      <c r="AT450" s="159" t="s">
        <v>208</v>
      </c>
      <c r="AU450" s="159" t="s">
        <v>85</v>
      </c>
      <c r="AV450" s="13" t="s">
        <v>85</v>
      </c>
      <c r="AW450" s="13" t="s">
        <v>31</v>
      </c>
      <c r="AX450" s="13" t="s">
        <v>83</v>
      </c>
      <c r="AY450" s="159" t="s">
        <v>121</v>
      </c>
    </row>
    <row r="451" spans="2:65" s="1" customFormat="1" ht="37.9" customHeight="1">
      <c r="B451" s="132"/>
      <c r="C451" s="133" t="s">
        <v>807</v>
      </c>
      <c r="D451" s="133" t="s">
        <v>124</v>
      </c>
      <c r="E451" s="134" t="s">
        <v>808</v>
      </c>
      <c r="F451" s="135" t="s">
        <v>809</v>
      </c>
      <c r="G451" s="136" t="s">
        <v>359</v>
      </c>
      <c r="H451" s="137">
        <v>94.12</v>
      </c>
      <c r="I451" s="138"/>
      <c r="J451" s="139">
        <f>ROUND(I451*H451,2)</f>
        <v>0</v>
      </c>
      <c r="K451" s="135" t="s">
        <v>149</v>
      </c>
      <c r="L451" s="32"/>
      <c r="M451" s="140" t="s">
        <v>1</v>
      </c>
      <c r="N451" s="141" t="s">
        <v>40</v>
      </c>
      <c r="P451" s="142">
        <f>O451*H451</f>
        <v>0</v>
      </c>
      <c r="Q451" s="142">
        <v>0</v>
      </c>
      <c r="R451" s="142">
        <f>Q451*H451</f>
        <v>0</v>
      </c>
      <c r="S451" s="142">
        <v>0</v>
      </c>
      <c r="T451" s="143">
        <f>S451*H451</f>
        <v>0</v>
      </c>
      <c r="AR451" s="144" t="s">
        <v>139</v>
      </c>
      <c r="AT451" s="144" t="s">
        <v>124</v>
      </c>
      <c r="AU451" s="144" t="s">
        <v>85</v>
      </c>
      <c r="AY451" s="17" t="s">
        <v>121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7" t="s">
        <v>83</v>
      </c>
      <c r="BK451" s="145">
        <f>ROUND(I451*H451,2)</f>
        <v>0</v>
      </c>
      <c r="BL451" s="17" t="s">
        <v>139</v>
      </c>
      <c r="BM451" s="144" t="s">
        <v>810</v>
      </c>
    </row>
    <row r="452" spans="2:65" s="13" customFormat="1" ht="11.25">
      <c r="B452" s="158"/>
      <c r="D452" s="152" t="s">
        <v>208</v>
      </c>
      <c r="E452" s="159" t="s">
        <v>1</v>
      </c>
      <c r="F452" s="160" t="s">
        <v>788</v>
      </c>
      <c r="H452" s="161">
        <v>1.44</v>
      </c>
      <c r="I452" s="162"/>
      <c r="L452" s="158"/>
      <c r="M452" s="163"/>
      <c r="T452" s="164"/>
      <c r="AT452" s="159" t="s">
        <v>208</v>
      </c>
      <c r="AU452" s="159" t="s">
        <v>85</v>
      </c>
      <c r="AV452" s="13" t="s">
        <v>85</v>
      </c>
      <c r="AW452" s="13" t="s">
        <v>31</v>
      </c>
      <c r="AX452" s="13" t="s">
        <v>75</v>
      </c>
      <c r="AY452" s="159" t="s">
        <v>121</v>
      </c>
    </row>
    <row r="453" spans="2:65" s="13" customFormat="1" ht="11.25">
      <c r="B453" s="158"/>
      <c r="D453" s="152" t="s">
        <v>208</v>
      </c>
      <c r="E453" s="159" t="s">
        <v>1</v>
      </c>
      <c r="F453" s="160" t="s">
        <v>789</v>
      </c>
      <c r="H453" s="161">
        <v>1.95</v>
      </c>
      <c r="I453" s="162"/>
      <c r="L453" s="158"/>
      <c r="M453" s="163"/>
      <c r="T453" s="164"/>
      <c r="AT453" s="159" t="s">
        <v>208</v>
      </c>
      <c r="AU453" s="159" t="s">
        <v>85</v>
      </c>
      <c r="AV453" s="13" t="s">
        <v>85</v>
      </c>
      <c r="AW453" s="13" t="s">
        <v>31</v>
      </c>
      <c r="AX453" s="13" t="s">
        <v>75</v>
      </c>
      <c r="AY453" s="159" t="s">
        <v>121</v>
      </c>
    </row>
    <row r="454" spans="2:65" s="13" customFormat="1" ht="11.25">
      <c r="B454" s="158"/>
      <c r="D454" s="152" t="s">
        <v>208</v>
      </c>
      <c r="E454" s="159" t="s">
        <v>1</v>
      </c>
      <c r="F454" s="160" t="s">
        <v>776</v>
      </c>
      <c r="H454" s="161">
        <v>56.38</v>
      </c>
      <c r="I454" s="162"/>
      <c r="L454" s="158"/>
      <c r="M454" s="163"/>
      <c r="T454" s="164"/>
      <c r="AT454" s="159" t="s">
        <v>208</v>
      </c>
      <c r="AU454" s="159" t="s">
        <v>85</v>
      </c>
      <c r="AV454" s="13" t="s">
        <v>85</v>
      </c>
      <c r="AW454" s="13" t="s">
        <v>31</v>
      </c>
      <c r="AX454" s="13" t="s">
        <v>75</v>
      </c>
      <c r="AY454" s="159" t="s">
        <v>121</v>
      </c>
    </row>
    <row r="455" spans="2:65" s="13" customFormat="1" ht="11.25">
      <c r="B455" s="158"/>
      <c r="D455" s="152" t="s">
        <v>208</v>
      </c>
      <c r="E455" s="159" t="s">
        <v>1</v>
      </c>
      <c r="F455" s="160" t="s">
        <v>811</v>
      </c>
      <c r="H455" s="161">
        <v>34.35</v>
      </c>
      <c r="I455" s="162"/>
      <c r="L455" s="158"/>
      <c r="M455" s="163"/>
      <c r="T455" s="164"/>
      <c r="AT455" s="159" t="s">
        <v>208</v>
      </c>
      <c r="AU455" s="159" t="s">
        <v>85</v>
      </c>
      <c r="AV455" s="13" t="s">
        <v>85</v>
      </c>
      <c r="AW455" s="13" t="s">
        <v>31</v>
      </c>
      <c r="AX455" s="13" t="s">
        <v>75</v>
      </c>
      <c r="AY455" s="159" t="s">
        <v>121</v>
      </c>
    </row>
    <row r="456" spans="2:65" s="14" customFormat="1" ht="11.25">
      <c r="B456" s="165"/>
      <c r="D456" s="152" t="s">
        <v>208</v>
      </c>
      <c r="E456" s="166" t="s">
        <v>1</v>
      </c>
      <c r="F456" s="167" t="s">
        <v>212</v>
      </c>
      <c r="H456" s="168">
        <v>94.12</v>
      </c>
      <c r="I456" s="169"/>
      <c r="L456" s="165"/>
      <c r="M456" s="170"/>
      <c r="T456" s="171"/>
      <c r="AT456" s="166" t="s">
        <v>208</v>
      </c>
      <c r="AU456" s="166" t="s">
        <v>85</v>
      </c>
      <c r="AV456" s="14" t="s">
        <v>139</v>
      </c>
      <c r="AW456" s="14" t="s">
        <v>31</v>
      </c>
      <c r="AX456" s="14" t="s">
        <v>83</v>
      </c>
      <c r="AY456" s="166" t="s">
        <v>121</v>
      </c>
    </row>
    <row r="457" spans="2:65" s="1" customFormat="1" ht="44.25" customHeight="1">
      <c r="B457" s="132"/>
      <c r="C457" s="133" t="s">
        <v>812</v>
      </c>
      <c r="D457" s="133" t="s">
        <v>124</v>
      </c>
      <c r="E457" s="134" t="s">
        <v>813</v>
      </c>
      <c r="F457" s="135" t="s">
        <v>814</v>
      </c>
      <c r="G457" s="136" t="s">
        <v>359</v>
      </c>
      <c r="H457" s="137">
        <v>118.96</v>
      </c>
      <c r="I457" s="138"/>
      <c r="J457" s="139">
        <f>ROUND(I457*H457,2)</f>
        <v>0</v>
      </c>
      <c r="K457" s="135" t="s">
        <v>149</v>
      </c>
      <c r="L457" s="32"/>
      <c r="M457" s="140" t="s">
        <v>1</v>
      </c>
      <c r="N457" s="141" t="s">
        <v>40</v>
      </c>
      <c r="P457" s="142">
        <f>O457*H457</f>
        <v>0</v>
      </c>
      <c r="Q457" s="142">
        <v>0</v>
      </c>
      <c r="R457" s="142">
        <f>Q457*H457</f>
        <v>0</v>
      </c>
      <c r="S457" s="142">
        <v>0</v>
      </c>
      <c r="T457" s="143">
        <f>S457*H457</f>
        <v>0</v>
      </c>
      <c r="AR457" s="144" t="s">
        <v>139</v>
      </c>
      <c r="AT457" s="144" t="s">
        <v>124</v>
      </c>
      <c r="AU457" s="144" t="s">
        <v>85</v>
      </c>
      <c r="AY457" s="17" t="s">
        <v>121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7" t="s">
        <v>83</v>
      </c>
      <c r="BK457" s="145">
        <f>ROUND(I457*H457,2)</f>
        <v>0</v>
      </c>
      <c r="BL457" s="17" t="s">
        <v>139</v>
      </c>
      <c r="BM457" s="144" t="s">
        <v>815</v>
      </c>
    </row>
    <row r="458" spans="2:65" s="13" customFormat="1" ht="11.25">
      <c r="B458" s="158"/>
      <c r="D458" s="152" t="s">
        <v>208</v>
      </c>
      <c r="E458" s="159" t="s">
        <v>1</v>
      </c>
      <c r="F458" s="160" t="s">
        <v>816</v>
      </c>
      <c r="H458" s="161">
        <v>118.96</v>
      </c>
      <c r="I458" s="162"/>
      <c r="L458" s="158"/>
      <c r="M458" s="163"/>
      <c r="T458" s="164"/>
      <c r="AT458" s="159" t="s">
        <v>208</v>
      </c>
      <c r="AU458" s="159" t="s">
        <v>85</v>
      </c>
      <c r="AV458" s="13" t="s">
        <v>85</v>
      </c>
      <c r="AW458" s="13" t="s">
        <v>31</v>
      </c>
      <c r="AX458" s="13" t="s">
        <v>83</v>
      </c>
      <c r="AY458" s="159" t="s">
        <v>121</v>
      </c>
    </row>
    <row r="459" spans="2:65" s="1" customFormat="1" ht="44.25" customHeight="1">
      <c r="B459" s="132"/>
      <c r="C459" s="133" t="s">
        <v>817</v>
      </c>
      <c r="D459" s="133" t="s">
        <v>124</v>
      </c>
      <c r="E459" s="134" t="s">
        <v>818</v>
      </c>
      <c r="F459" s="135" t="s">
        <v>819</v>
      </c>
      <c r="G459" s="136" t="s">
        <v>359</v>
      </c>
      <c r="H459" s="137">
        <v>27.37</v>
      </c>
      <c r="I459" s="138"/>
      <c r="J459" s="139">
        <f>ROUND(I459*H459,2)</f>
        <v>0</v>
      </c>
      <c r="K459" s="135" t="s">
        <v>149</v>
      </c>
      <c r="L459" s="32"/>
      <c r="M459" s="140" t="s">
        <v>1</v>
      </c>
      <c r="N459" s="141" t="s">
        <v>40</v>
      </c>
      <c r="P459" s="142">
        <f>O459*H459</f>
        <v>0</v>
      </c>
      <c r="Q459" s="142">
        <v>0</v>
      </c>
      <c r="R459" s="142">
        <f>Q459*H459</f>
        <v>0</v>
      </c>
      <c r="S459" s="142">
        <v>0</v>
      </c>
      <c r="T459" s="143">
        <f>S459*H459</f>
        <v>0</v>
      </c>
      <c r="AR459" s="144" t="s">
        <v>139</v>
      </c>
      <c r="AT459" s="144" t="s">
        <v>124</v>
      </c>
      <c r="AU459" s="144" t="s">
        <v>85</v>
      </c>
      <c r="AY459" s="17" t="s">
        <v>121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83</v>
      </c>
      <c r="BK459" s="145">
        <f>ROUND(I459*H459,2)</f>
        <v>0</v>
      </c>
      <c r="BL459" s="17" t="s">
        <v>139</v>
      </c>
      <c r="BM459" s="144" t="s">
        <v>820</v>
      </c>
    </row>
    <row r="460" spans="2:65" s="13" customFormat="1" ht="11.25">
      <c r="B460" s="158"/>
      <c r="D460" s="152" t="s">
        <v>208</v>
      </c>
      <c r="E460" s="159" t="s">
        <v>1</v>
      </c>
      <c r="F460" s="160" t="s">
        <v>821</v>
      </c>
      <c r="H460" s="161">
        <v>27.37</v>
      </c>
      <c r="I460" s="162"/>
      <c r="L460" s="158"/>
      <c r="M460" s="163"/>
      <c r="T460" s="164"/>
      <c r="AT460" s="159" t="s">
        <v>208</v>
      </c>
      <c r="AU460" s="159" t="s">
        <v>85</v>
      </c>
      <c r="AV460" s="13" t="s">
        <v>85</v>
      </c>
      <c r="AW460" s="13" t="s">
        <v>31</v>
      </c>
      <c r="AX460" s="13" t="s">
        <v>83</v>
      </c>
      <c r="AY460" s="159" t="s">
        <v>121</v>
      </c>
    </row>
    <row r="461" spans="2:65" s="11" customFormat="1" ht="22.9" customHeight="1">
      <c r="B461" s="120"/>
      <c r="D461" s="121" t="s">
        <v>74</v>
      </c>
      <c r="E461" s="130" t="s">
        <v>822</v>
      </c>
      <c r="F461" s="130" t="s">
        <v>823</v>
      </c>
      <c r="I461" s="123"/>
      <c r="J461" s="131">
        <f>BK461</f>
        <v>0</v>
      </c>
      <c r="L461" s="120"/>
      <c r="M461" s="125"/>
      <c r="P461" s="126">
        <f>P462</f>
        <v>0</v>
      </c>
      <c r="R461" s="126">
        <f>R462</f>
        <v>0</v>
      </c>
      <c r="T461" s="127">
        <f>T462</f>
        <v>0</v>
      </c>
      <c r="AR461" s="121" t="s">
        <v>83</v>
      </c>
      <c r="AT461" s="128" t="s">
        <v>74</v>
      </c>
      <c r="AU461" s="128" t="s">
        <v>83</v>
      </c>
      <c r="AY461" s="121" t="s">
        <v>121</v>
      </c>
      <c r="BK461" s="129">
        <f>BK462</f>
        <v>0</v>
      </c>
    </row>
    <row r="462" spans="2:65" s="1" customFormat="1" ht="24.2" customHeight="1">
      <c r="B462" s="132"/>
      <c r="C462" s="133" t="s">
        <v>824</v>
      </c>
      <c r="D462" s="133" t="s">
        <v>124</v>
      </c>
      <c r="E462" s="134" t="s">
        <v>825</v>
      </c>
      <c r="F462" s="135" t="s">
        <v>826</v>
      </c>
      <c r="G462" s="136" t="s">
        <v>359</v>
      </c>
      <c r="H462" s="137">
        <v>494.85700000000003</v>
      </c>
      <c r="I462" s="138"/>
      <c r="J462" s="139">
        <f>ROUND(I462*H462,2)</f>
        <v>0</v>
      </c>
      <c r="K462" s="135" t="s">
        <v>149</v>
      </c>
      <c r="L462" s="32"/>
      <c r="M462" s="140" t="s">
        <v>1</v>
      </c>
      <c r="N462" s="141" t="s">
        <v>40</v>
      </c>
      <c r="P462" s="142">
        <f>O462*H462</f>
        <v>0</v>
      </c>
      <c r="Q462" s="142">
        <v>0</v>
      </c>
      <c r="R462" s="142">
        <f>Q462*H462</f>
        <v>0</v>
      </c>
      <c r="S462" s="142">
        <v>0</v>
      </c>
      <c r="T462" s="143">
        <f>S462*H462</f>
        <v>0</v>
      </c>
      <c r="AR462" s="144" t="s">
        <v>139</v>
      </c>
      <c r="AT462" s="144" t="s">
        <v>124</v>
      </c>
      <c r="AU462" s="144" t="s">
        <v>85</v>
      </c>
      <c r="AY462" s="17" t="s">
        <v>121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7" t="s">
        <v>83</v>
      </c>
      <c r="BK462" s="145">
        <f>ROUND(I462*H462,2)</f>
        <v>0</v>
      </c>
      <c r="BL462" s="17" t="s">
        <v>139</v>
      </c>
      <c r="BM462" s="144" t="s">
        <v>827</v>
      </c>
    </row>
    <row r="463" spans="2:65" s="11" customFormat="1" ht="25.9" customHeight="1">
      <c r="B463" s="120"/>
      <c r="D463" s="121" t="s">
        <v>74</v>
      </c>
      <c r="E463" s="122" t="s">
        <v>258</v>
      </c>
      <c r="F463" s="122" t="s">
        <v>828</v>
      </c>
      <c r="I463" s="123"/>
      <c r="J463" s="124">
        <f>BK463</f>
        <v>0</v>
      </c>
      <c r="L463" s="120"/>
      <c r="M463" s="125"/>
      <c r="P463" s="126">
        <f>P464</f>
        <v>0</v>
      </c>
      <c r="R463" s="126">
        <f>R464</f>
        <v>0.71957616000000002</v>
      </c>
      <c r="T463" s="127">
        <f>T464</f>
        <v>0</v>
      </c>
      <c r="AR463" s="121" t="s">
        <v>133</v>
      </c>
      <c r="AT463" s="128" t="s">
        <v>74</v>
      </c>
      <c r="AU463" s="128" t="s">
        <v>75</v>
      </c>
      <c r="AY463" s="121" t="s">
        <v>121</v>
      </c>
      <c r="BK463" s="129">
        <f>BK464</f>
        <v>0</v>
      </c>
    </row>
    <row r="464" spans="2:65" s="11" customFormat="1" ht="22.9" customHeight="1">
      <c r="B464" s="120"/>
      <c r="D464" s="121" t="s">
        <v>74</v>
      </c>
      <c r="E464" s="130" t="s">
        <v>829</v>
      </c>
      <c r="F464" s="130" t="s">
        <v>830</v>
      </c>
      <c r="I464" s="123"/>
      <c r="J464" s="131">
        <f>BK464</f>
        <v>0</v>
      </c>
      <c r="L464" s="120"/>
      <c r="M464" s="125"/>
      <c r="P464" s="126">
        <f>SUM(P465:P474)</f>
        <v>0</v>
      </c>
      <c r="R464" s="126">
        <f>SUM(R465:R474)</f>
        <v>0.71957616000000002</v>
      </c>
      <c r="T464" s="127">
        <f>SUM(T465:T474)</f>
        <v>0</v>
      </c>
      <c r="AR464" s="121" t="s">
        <v>133</v>
      </c>
      <c r="AT464" s="128" t="s">
        <v>74</v>
      </c>
      <c r="AU464" s="128" t="s">
        <v>83</v>
      </c>
      <c r="AY464" s="121" t="s">
        <v>121</v>
      </c>
      <c r="BK464" s="129">
        <f>SUM(BK465:BK474)</f>
        <v>0</v>
      </c>
    </row>
    <row r="465" spans="2:65" s="1" customFormat="1" ht="24.2" customHeight="1">
      <c r="B465" s="132"/>
      <c r="C465" s="133" t="s">
        <v>831</v>
      </c>
      <c r="D465" s="133" t="s">
        <v>124</v>
      </c>
      <c r="E465" s="134" t="s">
        <v>832</v>
      </c>
      <c r="F465" s="135" t="s">
        <v>833</v>
      </c>
      <c r="G465" s="136" t="s">
        <v>255</v>
      </c>
      <c r="H465" s="137">
        <v>124.15</v>
      </c>
      <c r="I465" s="138"/>
      <c r="J465" s="139">
        <f>ROUND(I465*H465,2)</f>
        <v>0</v>
      </c>
      <c r="K465" s="135" t="s">
        <v>149</v>
      </c>
      <c r="L465" s="32"/>
      <c r="M465" s="140" t="s">
        <v>1</v>
      </c>
      <c r="N465" s="141" t="s">
        <v>40</v>
      </c>
      <c r="P465" s="142">
        <f>O465*H465</f>
        <v>0</v>
      </c>
      <c r="Q465" s="142">
        <v>0</v>
      </c>
      <c r="R465" s="142">
        <f>Q465*H465</f>
        <v>0</v>
      </c>
      <c r="S465" s="142">
        <v>0</v>
      </c>
      <c r="T465" s="143">
        <f>S465*H465</f>
        <v>0</v>
      </c>
      <c r="AR465" s="144" t="s">
        <v>563</v>
      </c>
      <c r="AT465" s="144" t="s">
        <v>124</v>
      </c>
      <c r="AU465" s="144" t="s">
        <v>85</v>
      </c>
      <c r="AY465" s="17" t="s">
        <v>121</v>
      </c>
      <c r="BE465" s="145">
        <f>IF(N465="základní",J465,0)</f>
        <v>0</v>
      </c>
      <c r="BF465" s="145">
        <f>IF(N465="snížená",J465,0)</f>
        <v>0</v>
      </c>
      <c r="BG465" s="145">
        <f>IF(N465="zákl. přenesená",J465,0)</f>
        <v>0</v>
      </c>
      <c r="BH465" s="145">
        <f>IF(N465="sníž. přenesená",J465,0)</f>
        <v>0</v>
      </c>
      <c r="BI465" s="145">
        <f>IF(N465="nulová",J465,0)</f>
        <v>0</v>
      </c>
      <c r="BJ465" s="17" t="s">
        <v>83</v>
      </c>
      <c r="BK465" s="145">
        <f>ROUND(I465*H465,2)</f>
        <v>0</v>
      </c>
      <c r="BL465" s="17" t="s">
        <v>563</v>
      </c>
      <c r="BM465" s="144" t="s">
        <v>834</v>
      </c>
    </row>
    <row r="466" spans="2:65" s="12" customFormat="1" ht="11.25">
      <c r="B466" s="151"/>
      <c r="D466" s="152" t="s">
        <v>208</v>
      </c>
      <c r="E466" s="153" t="s">
        <v>1</v>
      </c>
      <c r="F466" s="154" t="s">
        <v>835</v>
      </c>
      <c r="H466" s="153" t="s">
        <v>1</v>
      </c>
      <c r="I466" s="155"/>
      <c r="L466" s="151"/>
      <c r="M466" s="156"/>
      <c r="T466" s="157"/>
      <c r="AT466" s="153" t="s">
        <v>208</v>
      </c>
      <c r="AU466" s="153" t="s">
        <v>85</v>
      </c>
      <c r="AV466" s="12" t="s">
        <v>83</v>
      </c>
      <c r="AW466" s="12" t="s">
        <v>31</v>
      </c>
      <c r="AX466" s="12" t="s">
        <v>75</v>
      </c>
      <c r="AY466" s="153" t="s">
        <v>121</v>
      </c>
    </row>
    <row r="467" spans="2:65" s="12" customFormat="1" ht="11.25">
      <c r="B467" s="151"/>
      <c r="D467" s="152" t="s">
        <v>208</v>
      </c>
      <c r="E467" s="153" t="s">
        <v>1</v>
      </c>
      <c r="F467" s="154" t="s">
        <v>836</v>
      </c>
      <c r="H467" s="153" t="s">
        <v>1</v>
      </c>
      <c r="I467" s="155"/>
      <c r="L467" s="151"/>
      <c r="M467" s="156"/>
      <c r="T467" s="157"/>
      <c r="AT467" s="153" t="s">
        <v>208</v>
      </c>
      <c r="AU467" s="153" t="s">
        <v>85</v>
      </c>
      <c r="AV467" s="12" t="s">
        <v>83</v>
      </c>
      <c r="AW467" s="12" t="s">
        <v>31</v>
      </c>
      <c r="AX467" s="12" t="s">
        <v>75</v>
      </c>
      <c r="AY467" s="153" t="s">
        <v>121</v>
      </c>
    </row>
    <row r="468" spans="2:65" s="13" customFormat="1" ht="11.25">
      <c r="B468" s="158"/>
      <c r="D468" s="152" t="s">
        <v>208</v>
      </c>
      <c r="E468" s="159" t="s">
        <v>1</v>
      </c>
      <c r="F468" s="160" t="s">
        <v>837</v>
      </c>
      <c r="H468" s="161">
        <v>23.2</v>
      </c>
      <c r="I468" s="162"/>
      <c r="L468" s="158"/>
      <c r="M468" s="163"/>
      <c r="T468" s="164"/>
      <c r="AT468" s="159" t="s">
        <v>208</v>
      </c>
      <c r="AU468" s="159" t="s">
        <v>85</v>
      </c>
      <c r="AV468" s="13" t="s">
        <v>85</v>
      </c>
      <c r="AW468" s="13" t="s">
        <v>31</v>
      </c>
      <c r="AX468" s="13" t="s">
        <v>75</v>
      </c>
      <c r="AY468" s="159" t="s">
        <v>121</v>
      </c>
    </row>
    <row r="469" spans="2:65" s="13" customFormat="1" ht="11.25">
      <c r="B469" s="158"/>
      <c r="D469" s="152" t="s">
        <v>208</v>
      </c>
      <c r="E469" s="159" t="s">
        <v>1</v>
      </c>
      <c r="F469" s="160" t="s">
        <v>838</v>
      </c>
      <c r="H469" s="161">
        <v>18.350000000000001</v>
      </c>
      <c r="I469" s="162"/>
      <c r="L469" s="158"/>
      <c r="M469" s="163"/>
      <c r="T469" s="164"/>
      <c r="AT469" s="159" t="s">
        <v>208</v>
      </c>
      <c r="AU469" s="159" t="s">
        <v>85</v>
      </c>
      <c r="AV469" s="13" t="s">
        <v>85</v>
      </c>
      <c r="AW469" s="13" t="s">
        <v>31</v>
      </c>
      <c r="AX469" s="13" t="s">
        <v>75</v>
      </c>
      <c r="AY469" s="159" t="s">
        <v>121</v>
      </c>
    </row>
    <row r="470" spans="2:65" s="13" customFormat="1" ht="11.25">
      <c r="B470" s="158"/>
      <c r="D470" s="152" t="s">
        <v>208</v>
      </c>
      <c r="E470" s="159" t="s">
        <v>1</v>
      </c>
      <c r="F470" s="160" t="s">
        <v>839</v>
      </c>
      <c r="H470" s="161">
        <v>35.799999999999997</v>
      </c>
      <c r="I470" s="162"/>
      <c r="L470" s="158"/>
      <c r="M470" s="163"/>
      <c r="T470" s="164"/>
      <c r="AT470" s="159" t="s">
        <v>208</v>
      </c>
      <c r="AU470" s="159" t="s">
        <v>85</v>
      </c>
      <c r="AV470" s="13" t="s">
        <v>85</v>
      </c>
      <c r="AW470" s="13" t="s">
        <v>31</v>
      </c>
      <c r="AX470" s="13" t="s">
        <v>75</v>
      </c>
      <c r="AY470" s="159" t="s">
        <v>121</v>
      </c>
    </row>
    <row r="471" spans="2:65" s="13" customFormat="1" ht="11.25">
      <c r="B471" s="158"/>
      <c r="D471" s="152" t="s">
        <v>208</v>
      </c>
      <c r="E471" s="159" t="s">
        <v>1</v>
      </c>
      <c r="F471" s="160" t="s">
        <v>840</v>
      </c>
      <c r="H471" s="161">
        <v>46.8</v>
      </c>
      <c r="I471" s="162"/>
      <c r="L471" s="158"/>
      <c r="M471" s="163"/>
      <c r="T471" s="164"/>
      <c r="AT471" s="159" t="s">
        <v>208</v>
      </c>
      <c r="AU471" s="159" t="s">
        <v>85</v>
      </c>
      <c r="AV471" s="13" t="s">
        <v>85</v>
      </c>
      <c r="AW471" s="13" t="s">
        <v>31</v>
      </c>
      <c r="AX471" s="13" t="s">
        <v>75</v>
      </c>
      <c r="AY471" s="159" t="s">
        <v>121</v>
      </c>
    </row>
    <row r="472" spans="2:65" s="14" customFormat="1" ht="11.25">
      <c r="B472" s="165"/>
      <c r="D472" s="152" t="s">
        <v>208</v>
      </c>
      <c r="E472" s="166" t="s">
        <v>1</v>
      </c>
      <c r="F472" s="167" t="s">
        <v>212</v>
      </c>
      <c r="H472" s="168">
        <v>124.14999999999999</v>
      </c>
      <c r="I472" s="169"/>
      <c r="L472" s="165"/>
      <c r="M472" s="170"/>
      <c r="T472" s="171"/>
      <c r="AT472" s="166" t="s">
        <v>208</v>
      </c>
      <c r="AU472" s="166" t="s">
        <v>85</v>
      </c>
      <c r="AV472" s="14" t="s">
        <v>139</v>
      </c>
      <c r="AW472" s="14" t="s">
        <v>31</v>
      </c>
      <c r="AX472" s="14" t="s">
        <v>83</v>
      </c>
      <c r="AY472" s="166" t="s">
        <v>121</v>
      </c>
    </row>
    <row r="473" spans="2:65" s="1" customFormat="1" ht="24.2" customHeight="1">
      <c r="B473" s="132"/>
      <c r="C473" s="172" t="s">
        <v>841</v>
      </c>
      <c r="D473" s="172" t="s">
        <v>258</v>
      </c>
      <c r="E473" s="173" t="s">
        <v>842</v>
      </c>
      <c r="F473" s="174" t="s">
        <v>843</v>
      </c>
      <c r="G473" s="175" t="s">
        <v>255</v>
      </c>
      <c r="H473" s="176">
        <v>130.358</v>
      </c>
      <c r="I473" s="177"/>
      <c r="J473" s="178">
        <f>ROUND(I473*H473,2)</f>
        <v>0</v>
      </c>
      <c r="K473" s="174" t="s">
        <v>149</v>
      </c>
      <c r="L473" s="179"/>
      <c r="M473" s="180" t="s">
        <v>1</v>
      </c>
      <c r="N473" s="181" t="s">
        <v>40</v>
      </c>
      <c r="P473" s="142">
        <f>O473*H473</f>
        <v>0</v>
      </c>
      <c r="Q473" s="142">
        <v>5.5199999999999997E-3</v>
      </c>
      <c r="R473" s="142">
        <f>Q473*H473</f>
        <v>0.71957616000000002</v>
      </c>
      <c r="S473" s="142">
        <v>0</v>
      </c>
      <c r="T473" s="143">
        <f>S473*H473</f>
        <v>0</v>
      </c>
      <c r="AR473" s="144" t="s">
        <v>844</v>
      </c>
      <c r="AT473" s="144" t="s">
        <v>258</v>
      </c>
      <c r="AU473" s="144" t="s">
        <v>85</v>
      </c>
      <c r="AY473" s="17" t="s">
        <v>121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7" t="s">
        <v>83</v>
      </c>
      <c r="BK473" s="145">
        <f>ROUND(I473*H473,2)</f>
        <v>0</v>
      </c>
      <c r="BL473" s="17" t="s">
        <v>563</v>
      </c>
      <c r="BM473" s="144" t="s">
        <v>845</v>
      </c>
    </row>
    <row r="474" spans="2:65" s="13" customFormat="1" ht="11.25">
      <c r="B474" s="158"/>
      <c r="D474" s="152" t="s">
        <v>208</v>
      </c>
      <c r="E474" s="159" t="s">
        <v>1</v>
      </c>
      <c r="F474" s="160" t="s">
        <v>846</v>
      </c>
      <c r="H474" s="161">
        <v>130.358</v>
      </c>
      <c r="I474" s="162"/>
      <c r="L474" s="158"/>
      <c r="M474" s="189"/>
      <c r="N474" s="190"/>
      <c r="O474" s="190"/>
      <c r="P474" s="190"/>
      <c r="Q474" s="190"/>
      <c r="R474" s="190"/>
      <c r="S474" s="190"/>
      <c r="T474" s="191"/>
      <c r="AT474" s="159" t="s">
        <v>208</v>
      </c>
      <c r="AU474" s="159" t="s">
        <v>85</v>
      </c>
      <c r="AV474" s="13" t="s">
        <v>85</v>
      </c>
      <c r="AW474" s="13" t="s">
        <v>31</v>
      </c>
      <c r="AX474" s="13" t="s">
        <v>83</v>
      </c>
      <c r="AY474" s="159" t="s">
        <v>121</v>
      </c>
    </row>
    <row r="475" spans="2:65" s="1" customFormat="1" ht="6.95" customHeight="1">
      <c r="B475" s="44"/>
      <c r="C475" s="45"/>
      <c r="D475" s="45"/>
      <c r="E475" s="45"/>
      <c r="F475" s="45"/>
      <c r="G475" s="45"/>
      <c r="H475" s="45"/>
      <c r="I475" s="45"/>
      <c r="J475" s="45"/>
      <c r="K475" s="45"/>
      <c r="L475" s="32"/>
    </row>
  </sheetData>
  <autoFilter ref="C125:K474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0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92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1" t="str">
        <f>'Rekapitulace stavby'!K6</f>
        <v>REKONSTRUKCE KOMUNIKACE K BYTOVCE V MÍSTNÍ ČÁSTI LOHENICE</v>
      </c>
      <c r="F7" s="232"/>
      <c r="G7" s="232"/>
      <c r="H7" s="232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16.5" customHeight="1">
      <c r="B9" s="32"/>
      <c r="E9" s="211" t="s">
        <v>847</v>
      </c>
      <c r="F9" s="233"/>
      <c r="G9" s="233"/>
      <c r="H9" s="23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28. 2. 2024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ROUND((SUM(BE123:BE264)),  2)</f>
        <v>0</v>
      </c>
      <c r="I33" s="92">
        <v>0.21</v>
      </c>
      <c r="J33" s="91">
        <f>ROUND(((SUM(BE123:BE264))*I33),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ROUND((SUM(BF123:BF264)),  2)</f>
        <v>0</v>
      </c>
      <c r="I34" s="92">
        <v>0.12</v>
      </c>
      <c r="J34" s="91">
        <f>ROUND(((SUM(BF123:BF264))*I34),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ROUND((SUM(BG123:BG264)),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ROUND((SUM(BH123:BH264)),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ROUND((SUM(BI123:BI264)),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1" t="str">
        <f>E7</f>
        <v>REKONSTRUKCE KOMUNIKACE K BYTOVCE V MÍSTNÍ ČÁSTI LOHENICE</v>
      </c>
      <c r="F85" s="232"/>
      <c r="G85" s="232"/>
      <c r="H85" s="232"/>
      <c r="L85" s="32"/>
    </row>
    <row r="86" spans="2:47" s="1" customFormat="1" ht="12" customHeight="1">
      <c r="B86" s="32"/>
      <c r="C86" s="27" t="s">
        <v>93</v>
      </c>
      <c r="L86" s="32"/>
    </row>
    <row r="87" spans="2:47" s="1" customFormat="1" ht="16.5" customHeight="1">
      <c r="B87" s="32"/>
      <c r="E87" s="211" t="str">
        <f>E9</f>
        <v>SO 101.2 - KOMUNIKACE - nezpůsobilé výdaje projektu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Přelouč, Lohenice</v>
      </c>
      <c r="I89" s="27" t="s">
        <v>22</v>
      </c>
      <c r="J89" s="52" t="str">
        <f>IF(J12="","",J12)</f>
        <v>28. 2. 2024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96</v>
      </c>
      <c r="D94" s="93"/>
      <c r="E94" s="93"/>
      <c r="F94" s="93"/>
      <c r="G94" s="93"/>
      <c r="H94" s="93"/>
      <c r="I94" s="93"/>
      <c r="J94" s="102" t="s">
        <v>97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98</v>
      </c>
      <c r="J96" s="66">
        <f>J123</f>
        <v>0</v>
      </c>
      <c r="L96" s="32"/>
      <c r="AU96" s="17" t="s">
        <v>99</v>
      </c>
    </row>
    <row r="97" spans="2:12" s="8" customFormat="1" ht="24.95" customHeight="1">
      <c r="B97" s="104"/>
      <c r="D97" s="105" t="s">
        <v>190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191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848</v>
      </c>
      <c r="E99" s="110"/>
      <c r="F99" s="110"/>
      <c r="G99" s="110"/>
      <c r="H99" s="110"/>
      <c r="I99" s="110"/>
      <c r="J99" s="111">
        <f>J179</f>
        <v>0</v>
      </c>
      <c r="L99" s="108"/>
    </row>
    <row r="100" spans="2:12" s="9" customFormat="1" ht="19.899999999999999" customHeight="1">
      <c r="B100" s="108"/>
      <c r="D100" s="109" t="s">
        <v>193</v>
      </c>
      <c r="E100" s="110"/>
      <c r="F100" s="110"/>
      <c r="G100" s="110"/>
      <c r="H100" s="110"/>
      <c r="I100" s="110"/>
      <c r="J100" s="111">
        <f>J188</f>
        <v>0</v>
      </c>
      <c r="L100" s="108"/>
    </row>
    <row r="101" spans="2:12" s="9" customFormat="1" ht="19.899999999999999" customHeight="1">
      <c r="B101" s="108"/>
      <c r="D101" s="109" t="s">
        <v>195</v>
      </c>
      <c r="E101" s="110"/>
      <c r="F101" s="110"/>
      <c r="G101" s="110"/>
      <c r="H101" s="110"/>
      <c r="I101" s="110"/>
      <c r="J101" s="111">
        <f>J217</f>
        <v>0</v>
      </c>
      <c r="L101" s="108"/>
    </row>
    <row r="102" spans="2:12" s="9" customFormat="1" ht="19.899999999999999" customHeight="1">
      <c r="B102" s="108"/>
      <c r="D102" s="109" t="s">
        <v>196</v>
      </c>
      <c r="E102" s="110"/>
      <c r="F102" s="110"/>
      <c r="G102" s="110"/>
      <c r="H102" s="110"/>
      <c r="I102" s="110"/>
      <c r="J102" s="111">
        <f>J248</f>
        <v>0</v>
      </c>
      <c r="L102" s="108"/>
    </row>
    <row r="103" spans="2:12" s="9" customFormat="1" ht="19.899999999999999" customHeight="1">
      <c r="B103" s="108"/>
      <c r="D103" s="109" t="s">
        <v>197</v>
      </c>
      <c r="E103" s="110"/>
      <c r="F103" s="110"/>
      <c r="G103" s="110"/>
      <c r="H103" s="110"/>
      <c r="I103" s="110"/>
      <c r="J103" s="111">
        <f>J263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105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26.25" customHeight="1">
      <c r="B113" s="32"/>
      <c r="E113" s="231" t="str">
        <f>E7</f>
        <v>REKONSTRUKCE KOMUNIKACE K BYTOVCE V MÍSTNÍ ČÁSTI LOHENICE</v>
      </c>
      <c r="F113" s="232"/>
      <c r="G113" s="232"/>
      <c r="H113" s="232"/>
      <c r="L113" s="32"/>
    </row>
    <row r="114" spans="2:65" s="1" customFormat="1" ht="12" customHeight="1">
      <c r="B114" s="32"/>
      <c r="C114" s="27" t="s">
        <v>93</v>
      </c>
      <c r="L114" s="32"/>
    </row>
    <row r="115" spans="2:65" s="1" customFormat="1" ht="16.5" customHeight="1">
      <c r="B115" s="32"/>
      <c r="E115" s="211" t="str">
        <f>E9</f>
        <v>SO 101.2 - KOMUNIKACE - nezpůsobilé výdaje projektu</v>
      </c>
      <c r="F115" s="233"/>
      <c r="G115" s="233"/>
      <c r="H115" s="23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Přelouč, Lohenice</v>
      </c>
      <c r="I117" s="27" t="s">
        <v>22</v>
      </c>
      <c r="J117" s="52" t="str">
        <f>IF(J12="","",J12)</f>
        <v>28. 2. 2024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E15</f>
        <v xml:space="preserve"> </v>
      </c>
      <c r="I119" s="27" t="s">
        <v>30</v>
      </c>
      <c r="J119" s="30" t="str">
        <f>E21</f>
        <v xml:space="preserve"> </v>
      </c>
      <c r="L119" s="32"/>
    </row>
    <row r="120" spans="2:65" s="1" customFormat="1" ht="15.2" customHeight="1">
      <c r="B120" s="32"/>
      <c r="C120" s="27" t="s">
        <v>28</v>
      </c>
      <c r="F120" s="25" t="str">
        <f>IF(E18="","",E18)</f>
        <v>Vyplň údaj</v>
      </c>
      <c r="I120" s="27" t="s">
        <v>32</v>
      </c>
      <c r="J120" s="30" t="str">
        <f>E24</f>
        <v>Sýkorová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106</v>
      </c>
      <c r="D122" s="114" t="s">
        <v>60</v>
      </c>
      <c r="E122" s="114" t="s">
        <v>56</v>
      </c>
      <c r="F122" s="114" t="s">
        <v>57</v>
      </c>
      <c r="G122" s="114" t="s">
        <v>107</v>
      </c>
      <c r="H122" s="114" t="s">
        <v>108</v>
      </c>
      <c r="I122" s="114" t="s">
        <v>109</v>
      </c>
      <c r="J122" s="114" t="s">
        <v>97</v>
      </c>
      <c r="K122" s="115" t="s">
        <v>110</v>
      </c>
      <c r="L122" s="112"/>
      <c r="M122" s="59" t="s">
        <v>1</v>
      </c>
      <c r="N122" s="60" t="s">
        <v>39</v>
      </c>
      <c r="O122" s="60" t="s">
        <v>111</v>
      </c>
      <c r="P122" s="60" t="s">
        <v>112</v>
      </c>
      <c r="Q122" s="60" t="s">
        <v>113</v>
      </c>
      <c r="R122" s="60" t="s">
        <v>114</v>
      </c>
      <c r="S122" s="60" t="s">
        <v>115</v>
      </c>
      <c r="T122" s="61" t="s">
        <v>116</v>
      </c>
    </row>
    <row r="123" spans="2:65" s="1" customFormat="1" ht="22.9" customHeight="1">
      <c r="B123" s="32"/>
      <c r="C123" s="64" t="s">
        <v>117</v>
      </c>
      <c r="J123" s="116">
        <f>BK123</f>
        <v>0</v>
      </c>
      <c r="L123" s="32"/>
      <c r="M123" s="62"/>
      <c r="N123" s="53"/>
      <c r="O123" s="53"/>
      <c r="P123" s="117">
        <f>P124</f>
        <v>0</v>
      </c>
      <c r="Q123" s="53"/>
      <c r="R123" s="117">
        <f>R124</f>
        <v>735.13239002</v>
      </c>
      <c r="S123" s="53"/>
      <c r="T123" s="118">
        <f>T124</f>
        <v>701.2002500000001</v>
      </c>
      <c r="AT123" s="17" t="s">
        <v>74</v>
      </c>
      <c r="AU123" s="17" t="s">
        <v>99</v>
      </c>
      <c r="BK123" s="119">
        <f>BK124</f>
        <v>0</v>
      </c>
    </row>
    <row r="124" spans="2:65" s="11" customFormat="1" ht="25.9" customHeight="1">
      <c r="B124" s="120"/>
      <c r="D124" s="121" t="s">
        <v>74</v>
      </c>
      <c r="E124" s="122" t="s">
        <v>200</v>
      </c>
      <c r="F124" s="122" t="s">
        <v>201</v>
      </c>
      <c r="I124" s="123"/>
      <c r="J124" s="124">
        <f>BK124</f>
        <v>0</v>
      </c>
      <c r="L124" s="120"/>
      <c r="M124" s="125"/>
      <c r="P124" s="126">
        <f>P125+P179+P188+P217+P248+P263</f>
        <v>0</v>
      </c>
      <c r="R124" s="126">
        <f>R125+R179+R188+R217+R248+R263</f>
        <v>735.13239002</v>
      </c>
      <c r="T124" s="127">
        <f>T125+T179+T188+T217+T248+T263</f>
        <v>701.2002500000001</v>
      </c>
      <c r="AR124" s="121" t="s">
        <v>83</v>
      </c>
      <c r="AT124" s="128" t="s">
        <v>74</v>
      </c>
      <c r="AU124" s="128" t="s">
        <v>75</v>
      </c>
      <c r="AY124" s="121" t="s">
        <v>121</v>
      </c>
      <c r="BK124" s="129">
        <f>BK125+BK179+BK188+BK217+BK248+BK263</f>
        <v>0</v>
      </c>
    </row>
    <row r="125" spans="2:65" s="11" customFormat="1" ht="22.9" customHeight="1">
      <c r="B125" s="120"/>
      <c r="D125" s="121" t="s">
        <v>74</v>
      </c>
      <c r="E125" s="130" t="s">
        <v>83</v>
      </c>
      <c r="F125" s="130" t="s">
        <v>202</v>
      </c>
      <c r="I125" s="123"/>
      <c r="J125" s="131">
        <f>BK125</f>
        <v>0</v>
      </c>
      <c r="L125" s="120"/>
      <c r="M125" s="125"/>
      <c r="P125" s="126">
        <f>SUM(P126:P178)</f>
        <v>0</v>
      </c>
      <c r="R125" s="126">
        <f>SUM(R126:R178)</f>
        <v>8.3961279999999991</v>
      </c>
      <c r="T125" s="127">
        <f>SUM(T126:T178)</f>
        <v>701.2002500000001</v>
      </c>
      <c r="AR125" s="121" t="s">
        <v>83</v>
      </c>
      <c r="AT125" s="128" t="s">
        <v>74</v>
      </c>
      <c r="AU125" s="128" t="s">
        <v>83</v>
      </c>
      <c r="AY125" s="121" t="s">
        <v>121</v>
      </c>
      <c r="BK125" s="129">
        <f>SUM(BK126:BK178)</f>
        <v>0</v>
      </c>
    </row>
    <row r="126" spans="2:65" s="1" customFormat="1" ht="24.2" customHeight="1">
      <c r="B126" s="132"/>
      <c r="C126" s="133" t="s">
        <v>83</v>
      </c>
      <c r="D126" s="133" t="s">
        <v>124</v>
      </c>
      <c r="E126" s="134" t="s">
        <v>849</v>
      </c>
      <c r="F126" s="135" t="s">
        <v>850</v>
      </c>
      <c r="G126" s="136" t="s">
        <v>205</v>
      </c>
      <c r="H126" s="137">
        <v>808.3</v>
      </c>
      <c r="I126" s="138"/>
      <c r="J126" s="139">
        <f>ROUND(I126*H126,2)</f>
        <v>0</v>
      </c>
      <c r="K126" s="135" t="s">
        <v>149</v>
      </c>
      <c r="L126" s="32"/>
      <c r="M126" s="140" t="s">
        <v>1</v>
      </c>
      <c r="N126" s="141" t="s">
        <v>40</v>
      </c>
      <c r="P126" s="142">
        <f>O126*H126</f>
        <v>0</v>
      </c>
      <c r="Q126" s="142">
        <v>0</v>
      </c>
      <c r="R126" s="142">
        <f>Q126*H126</f>
        <v>0</v>
      </c>
      <c r="S126" s="142">
        <v>0.44</v>
      </c>
      <c r="T126" s="143">
        <f>S126*H126</f>
        <v>355.65199999999999</v>
      </c>
      <c r="AR126" s="144" t="s">
        <v>139</v>
      </c>
      <c r="AT126" s="144" t="s">
        <v>124</v>
      </c>
      <c r="AU126" s="144" t="s">
        <v>85</v>
      </c>
      <c r="AY126" s="17" t="s">
        <v>121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139</v>
      </c>
      <c r="BM126" s="144" t="s">
        <v>851</v>
      </c>
    </row>
    <row r="127" spans="2:65" s="12" customFormat="1" ht="11.25">
      <c r="B127" s="151"/>
      <c r="D127" s="152" t="s">
        <v>208</v>
      </c>
      <c r="E127" s="153" t="s">
        <v>1</v>
      </c>
      <c r="F127" s="154" t="s">
        <v>209</v>
      </c>
      <c r="H127" s="153" t="s">
        <v>1</v>
      </c>
      <c r="I127" s="155"/>
      <c r="L127" s="151"/>
      <c r="M127" s="156"/>
      <c r="T127" s="157"/>
      <c r="AT127" s="153" t="s">
        <v>208</v>
      </c>
      <c r="AU127" s="153" t="s">
        <v>85</v>
      </c>
      <c r="AV127" s="12" t="s">
        <v>83</v>
      </c>
      <c r="AW127" s="12" t="s">
        <v>31</v>
      </c>
      <c r="AX127" s="12" t="s">
        <v>75</v>
      </c>
      <c r="AY127" s="153" t="s">
        <v>121</v>
      </c>
    </row>
    <row r="128" spans="2:65" s="13" customFormat="1" ht="11.25">
      <c r="B128" s="158"/>
      <c r="D128" s="152" t="s">
        <v>208</v>
      </c>
      <c r="E128" s="159" t="s">
        <v>1</v>
      </c>
      <c r="F128" s="160" t="s">
        <v>852</v>
      </c>
      <c r="H128" s="161">
        <v>808.3</v>
      </c>
      <c r="I128" s="162"/>
      <c r="L128" s="158"/>
      <c r="M128" s="163"/>
      <c r="T128" s="164"/>
      <c r="AT128" s="159" t="s">
        <v>208</v>
      </c>
      <c r="AU128" s="159" t="s">
        <v>85</v>
      </c>
      <c r="AV128" s="13" t="s">
        <v>85</v>
      </c>
      <c r="AW128" s="13" t="s">
        <v>31</v>
      </c>
      <c r="AX128" s="13" t="s">
        <v>83</v>
      </c>
      <c r="AY128" s="159" t="s">
        <v>121</v>
      </c>
    </row>
    <row r="129" spans="2:65" s="1" customFormat="1" ht="24.2" customHeight="1">
      <c r="B129" s="132"/>
      <c r="C129" s="133" t="s">
        <v>85</v>
      </c>
      <c r="D129" s="133" t="s">
        <v>124</v>
      </c>
      <c r="E129" s="134" t="s">
        <v>245</v>
      </c>
      <c r="F129" s="135" t="s">
        <v>246</v>
      </c>
      <c r="G129" s="136" t="s">
        <v>205</v>
      </c>
      <c r="H129" s="137">
        <v>404.15</v>
      </c>
      <c r="I129" s="138"/>
      <c r="J129" s="139">
        <f>ROUND(I129*H129,2)</f>
        <v>0</v>
      </c>
      <c r="K129" s="135" t="s">
        <v>206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0.625</v>
      </c>
      <c r="T129" s="143">
        <f>S129*H129</f>
        <v>252.59375</v>
      </c>
      <c r="AR129" s="144" t="s">
        <v>139</v>
      </c>
      <c r="AT129" s="144" t="s">
        <v>124</v>
      </c>
      <c r="AU129" s="144" t="s">
        <v>85</v>
      </c>
      <c r="AY129" s="17" t="s">
        <v>121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139</v>
      </c>
      <c r="BM129" s="144" t="s">
        <v>247</v>
      </c>
    </row>
    <row r="130" spans="2:65" s="13" customFormat="1" ht="11.25">
      <c r="B130" s="158"/>
      <c r="D130" s="152" t="s">
        <v>208</v>
      </c>
      <c r="E130" s="159" t="s">
        <v>1</v>
      </c>
      <c r="F130" s="160" t="s">
        <v>853</v>
      </c>
      <c r="H130" s="161">
        <v>404.15</v>
      </c>
      <c r="I130" s="162"/>
      <c r="L130" s="158"/>
      <c r="M130" s="163"/>
      <c r="T130" s="164"/>
      <c r="AT130" s="159" t="s">
        <v>208</v>
      </c>
      <c r="AU130" s="159" t="s">
        <v>85</v>
      </c>
      <c r="AV130" s="13" t="s">
        <v>85</v>
      </c>
      <c r="AW130" s="13" t="s">
        <v>31</v>
      </c>
      <c r="AX130" s="13" t="s">
        <v>83</v>
      </c>
      <c r="AY130" s="159" t="s">
        <v>121</v>
      </c>
    </row>
    <row r="131" spans="2:65" s="1" customFormat="1" ht="33" customHeight="1">
      <c r="B131" s="132"/>
      <c r="C131" s="133" t="s">
        <v>133</v>
      </c>
      <c r="D131" s="133" t="s">
        <v>124</v>
      </c>
      <c r="E131" s="134" t="s">
        <v>854</v>
      </c>
      <c r="F131" s="135" t="s">
        <v>855</v>
      </c>
      <c r="G131" s="136" t="s">
        <v>205</v>
      </c>
      <c r="H131" s="137">
        <v>808.3</v>
      </c>
      <c r="I131" s="138"/>
      <c r="J131" s="139">
        <f>ROUND(I131*H131,2)</f>
        <v>0</v>
      </c>
      <c r="K131" s="135" t="s">
        <v>206</v>
      </c>
      <c r="L131" s="32"/>
      <c r="M131" s="140" t="s">
        <v>1</v>
      </c>
      <c r="N131" s="141" t="s">
        <v>40</v>
      </c>
      <c r="P131" s="142">
        <f>O131*H131</f>
        <v>0</v>
      </c>
      <c r="Q131" s="142">
        <v>9.0000000000000006E-5</v>
      </c>
      <c r="R131" s="142">
        <f>Q131*H131</f>
        <v>7.2747000000000006E-2</v>
      </c>
      <c r="S131" s="142">
        <v>0.115</v>
      </c>
      <c r="T131" s="143">
        <f>S131*H131</f>
        <v>92.954499999999996</v>
      </c>
      <c r="AR131" s="144" t="s">
        <v>139</v>
      </c>
      <c r="AT131" s="144" t="s">
        <v>124</v>
      </c>
      <c r="AU131" s="144" t="s">
        <v>85</v>
      </c>
      <c r="AY131" s="17" t="s">
        <v>121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139</v>
      </c>
      <c r="BM131" s="144" t="s">
        <v>856</v>
      </c>
    </row>
    <row r="132" spans="2:65" s="13" customFormat="1" ht="11.25">
      <c r="B132" s="158"/>
      <c r="D132" s="152" t="s">
        <v>208</v>
      </c>
      <c r="E132" s="159" t="s">
        <v>1</v>
      </c>
      <c r="F132" s="160" t="s">
        <v>857</v>
      </c>
      <c r="H132" s="161">
        <v>808.3</v>
      </c>
      <c r="I132" s="162"/>
      <c r="L132" s="158"/>
      <c r="M132" s="163"/>
      <c r="T132" s="164"/>
      <c r="AT132" s="159" t="s">
        <v>208</v>
      </c>
      <c r="AU132" s="159" t="s">
        <v>85</v>
      </c>
      <c r="AV132" s="13" t="s">
        <v>85</v>
      </c>
      <c r="AW132" s="13" t="s">
        <v>31</v>
      </c>
      <c r="AX132" s="13" t="s">
        <v>83</v>
      </c>
      <c r="AY132" s="159" t="s">
        <v>121</v>
      </c>
    </row>
    <row r="133" spans="2:65" s="1" customFormat="1" ht="33" customHeight="1">
      <c r="B133" s="132"/>
      <c r="C133" s="133" t="s">
        <v>139</v>
      </c>
      <c r="D133" s="133" t="s">
        <v>124</v>
      </c>
      <c r="E133" s="134" t="s">
        <v>278</v>
      </c>
      <c r="F133" s="135" t="s">
        <v>279</v>
      </c>
      <c r="G133" s="136" t="s">
        <v>280</v>
      </c>
      <c r="H133" s="137">
        <v>331.69499999999999</v>
      </c>
      <c r="I133" s="138"/>
      <c r="J133" s="139">
        <f>ROUND(I133*H133,2)</f>
        <v>0</v>
      </c>
      <c r="K133" s="135" t="s">
        <v>206</v>
      </c>
      <c r="L133" s="32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139</v>
      </c>
      <c r="AT133" s="144" t="s">
        <v>124</v>
      </c>
      <c r="AU133" s="144" t="s">
        <v>85</v>
      </c>
      <c r="AY133" s="17" t="s">
        <v>121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139</v>
      </c>
      <c r="BM133" s="144" t="s">
        <v>281</v>
      </c>
    </row>
    <row r="134" spans="2:65" s="12" customFormat="1" ht="11.25">
      <c r="B134" s="151"/>
      <c r="D134" s="152" t="s">
        <v>208</v>
      </c>
      <c r="E134" s="153" t="s">
        <v>1</v>
      </c>
      <c r="F134" s="154" t="s">
        <v>282</v>
      </c>
      <c r="H134" s="153" t="s">
        <v>1</v>
      </c>
      <c r="I134" s="155"/>
      <c r="L134" s="151"/>
      <c r="M134" s="156"/>
      <c r="T134" s="157"/>
      <c r="AT134" s="153" t="s">
        <v>208</v>
      </c>
      <c r="AU134" s="153" t="s">
        <v>85</v>
      </c>
      <c r="AV134" s="12" t="s">
        <v>83</v>
      </c>
      <c r="AW134" s="12" t="s">
        <v>31</v>
      </c>
      <c r="AX134" s="12" t="s">
        <v>75</v>
      </c>
      <c r="AY134" s="153" t="s">
        <v>121</v>
      </c>
    </row>
    <row r="135" spans="2:65" s="13" customFormat="1" ht="11.25">
      <c r="B135" s="158"/>
      <c r="D135" s="152" t="s">
        <v>208</v>
      </c>
      <c r="E135" s="159" t="s">
        <v>1</v>
      </c>
      <c r="F135" s="160" t="s">
        <v>858</v>
      </c>
      <c r="H135" s="161">
        <v>329.4</v>
      </c>
      <c r="I135" s="162"/>
      <c r="L135" s="158"/>
      <c r="M135" s="163"/>
      <c r="T135" s="164"/>
      <c r="AT135" s="159" t="s">
        <v>208</v>
      </c>
      <c r="AU135" s="159" t="s">
        <v>85</v>
      </c>
      <c r="AV135" s="13" t="s">
        <v>85</v>
      </c>
      <c r="AW135" s="13" t="s">
        <v>31</v>
      </c>
      <c r="AX135" s="13" t="s">
        <v>75</v>
      </c>
      <c r="AY135" s="159" t="s">
        <v>121</v>
      </c>
    </row>
    <row r="136" spans="2:65" s="12" customFormat="1" ht="11.25">
      <c r="B136" s="151"/>
      <c r="D136" s="152" t="s">
        <v>208</v>
      </c>
      <c r="E136" s="153" t="s">
        <v>1</v>
      </c>
      <c r="F136" s="154" t="s">
        <v>285</v>
      </c>
      <c r="H136" s="153" t="s">
        <v>1</v>
      </c>
      <c r="I136" s="155"/>
      <c r="L136" s="151"/>
      <c r="M136" s="156"/>
      <c r="T136" s="157"/>
      <c r="AT136" s="153" t="s">
        <v>208</v>
      </c>
      <c r="AU136" s="153" t="s">
        <v>85</v>
      </c>
      <c r="AV136" s="12" t="s">
        <v>83</v>
      </c>
      <c r="AW136" s="12" t="s">
        <v>31</v>
      </c>
      <c r="AX136" s="12" t="s">
        <v>75</v>
      </c>
      <c r="AY136" s="153" t="s">
        <v>121</v>
      </c>
    </row>
    <row r="137" spans="2:65" s="13" customFormat="1" ht="11.25">
      <c r="B137" s="158"/>
      <c r="D137" s="152" t="s">
        <v>208</v>
      </c>
      <c r="E137" s="159" t="s">
        <v>1</v>
      </c>
      <c r="F137" s="160" t="s">
        <v>859</v>
      </c>
      <c r="H137" s="161">
        <v>0.19500000000000001</v>
      </c>
      <c r="I137" s="162"/>
      <c r="L137" s="158"/>
      <c r="M137" s="163"/>
      <c r="T137" s="164"/>
      <c r="AT137" s="159" t="s">
        <v>208</v>
      </c>
      <c r="AU137" s="159" t="s">
        <v>85</v>
      </c>
      <c r="AV137" s="13" t="s">
        <v>85</v>
      </c>
      <c r="AW137" s="13" t="s">
        <v>31</v>
      </c>
      <c r="AX137" s="13" t="s">
        <v>75</v>
      </c>
      <c r="AY137" s="159" t="s">
        <v>121</v>
      </c>
    </row>
    <row r="138" spans="2:65" s="12" customFormat="1" ht="11.25">
      <c r="B138" s="151"/>
      <c r="D138" s="152" t="s">
        <v>208</v>
      </c>
      <c r="E138" s="153" t="s">
        <v>1</v>
      </c>
      <c r="F138" s="154" t="s">
        <v>292</v>
      </c>
      <c r="H138" s="153" t="s">
        <v>1</v>
      </c>
      <c r="I138" s="155"/>
      <c r="L138" s="151"/>
      <c r="M138" s="156"/>
      <c r="T138" s="157"/>
      <c r="AT138" s="153" t="s">
        <v>208</v>
      </c>
      <c r="AU138" s="153" t="s">
        <v>85</v>
      </c>
      <c r="AV138" s="12" t="s">
        <v>83</v>
      </c>
      <c r="AW138" s="12" t="s">
        <v>31</v>
      </c>
      <c r="AX138" s="12" t="s">
        <v>75</v>
      </c>
      <c r="AY138" s="153" t="s">
        <v>121</v>
      </c>
    </row>
    <row r="139" spans="2:65" s="13" customFormat="1" ht="11.25">
      <c r="B139" s="158"/>
      <c r="D139" s="152" t="s">
        <v>208</v>
      </c>
      <c r="E139" s="159" t="s">
        <v>1</v>
      </c>
      <c r="F139" s="160" t="s">
        <v>860</v>
      </c>
      <c r="H139" s="161">
        <v>2.1</v>
      </c>
      <c r="I139" s="162"/>
      <c r="L139" s="158"/>
      <c r="M139" s="163"/>
      <c r="T139" s="164"/>
      <c r="AT139" s="159" t="s">
        <v>208</v>
      </c>
      <c r="AU139" s="159" t="s">
        <v>85</v>
      </c>
      <c r="AV139" s="13" t="s">
        <v>85</v>
      </c>
      <c r="AW139" s="13" t="s">
        <v>31</v>
      </c>
      <c r="AX139" s="13" t="s">
        <v>75</v>
      </c>
      <c r="AY139" s="159" t="s">
        <v>121</v>
      </c>
    </row>
    <row r="140" spans="2:65" s="14" customFormat="1" ht="11.25">
      <c r="B140" s="165"/>
      <c r="D140" s="152" t="s">
        <v>208</v>
      </c>
      <c r="E140" s="166" t="s">
        <v>1</v>
      </c>
      <c r="F140" s="167" t="s">
        <v>212</v>
      </c>
      <c r="H140" s="168">
        <v>331.69499999999999</v>
      </c>
      <c r="I140" s="169"/>
      <c r="L140" s="165"/>
      <c r="M140" s="170"/>
      <c r="T140" s="171"/>
      <c r="AT140" s="166" t="s">
        <v>208</v>
      </c>
      <c r="AU140" s="166" t="s">
        <v>85</v>
      </c>
      <c r="AV140" s="14" t="s">
        <v>139</v>
      </c>
      <c r="AW140" s="14" t="s">
        <v>31</v>
      </c>
      <c r="AX140" s="14" t="s">
        <v>83</v>
      </c>
      <c r="AY140" s="166" t="s">
        <v>121</v>
      </c>
    </row>
    <row r="141" spans="2:65" s="1" customFormat="1" ht="33" customHeight="1">
      <c r="B141" s="132"/>
      <c r="C141" s="133" t="s">
        <v>120</v>
      </c>
      <c r="D141" s="133" t="s">
        <v>124</v>
      </c>
      <c r="E141" s="134" t="s">
        <v>306</v>
      </c>
      <c r="F141" s="135" t="s">
        <v>307</v>
      </c>
      <c r="G141" s="136" t="s">
        <v>280</v>
      </c>
      <c r="H141" s="137">
        <v>54.01</v>
      </c>
      <c r="I141" s="138"/>
      <c r="J141" s="139">
        <f>ROUND(I141*H141,2)</f>
        <v>0</v>
      </c>
      <c r="K141" s="135" t="s">
        <v>206</v>
      </c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139</v>
      </c>
      <c r="AT141" s="144" t="s">
        <v>124</v>
      </c>
      <c r="AU141" s="144" t="s">
        <v>85</v>
      </c>
      <c r="AY141" s="17" t="s">
        <v>121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139</v>
      </c>
      <c r="BM141" s="144" t="s">
        <v>308</v>
      </c>
    </row>
    <row r="142" spans="2:65" s="13" customFormat="1" ht="22.5">
      <c r="B142" s="158"/>
      <c r="D142" s="152" t="s">
        <v>208</v>
      </c>
      <c r="E142" s="159" t="s">
        <v>1</v>
      </c>
      <c r="F142" s="160" t="s">
        <v>861</v>
      </c>
      <c r="H142" s="161">
        <v>27.404</v>
      </c>
      <c r="I142" s="162"/>
      <c r="L142" s="158"/>
      <c r="M142" s="163"/>
      <c r="T142" s="164"/>
      <c r="AT142" s="159" t="s">
        <v>208</v>
      </c>
      <c r="AU142" s="159" t="s">
        <v>85</v>
      </c>
      <c r="AV142" s="13" t="s">
        <v>85</v>
      </c>
      <c r="AW142" s="13" t="s">
        <v>31</v>
      </c>
      <c r="AX142" s="13" t="s">
        <v>75</v>
      </c>
      <c r="AY142" s="159" t="s">
        <v>121</v>
      </c>
    </row>
    <row r="143" spans="2:65" s="12" customFormat="1" ht="11.25">
      <c r="B143" s="151"/>
      <c r="D143" s="152" t="s">
        <v>208</v>
      </c>
      <c r="E143" s="153" t="s">
        <v>1</v>
      </c>
      <c r="F143" s="154" t="s">
        <v>309</v>
      </c>
      <c r="H143" s="153" t="s">
        <v>1</v>
      </c>
      <c r="I143" s="155"/>
      <c r="L143" s="151"/>
      <c r="M143" s="156"/>
      <c r="T143" s="157"/>
      <c r="AT143" s="153" t="s">
        <v>208</v>
      </c>
      <c r="AU143" s="153" t="s">
        <v>85</v>
      </c>
      <c r="AV143" s="12" t="s">
        <v>83</v>
      </c>
      <c r="AW143" s="12" t="s">
        <v>31</v>
      </c>
      <c r="AX143" s="12" t="s">
        <v>75</v>
      </c>
      <c r="AY143" s="153" t="s">
        <v>121</v>
      </c>
    </row>
    <row r="144" spans="2:65" s="13" customFormat="1" ht="11.25">
      <c r="B144" s="158"/>
      <c r="D144" s="152" t="s">
        <v>208</v>
      </c>
      <c r="E144" s="159" t="s">
        <v>1</v>
      </c>
      <c r="F144" s="160" t="s">
        <v>862</v>
      </c>
      <c r="H144" s="161">
        <v>18.72</v>
      </c>
      <c r="I144" s="162"/>
      <c r="L144" s="158"/>
      <c r="M144" s="163"/>
      <c r="T144" s="164"/>
      <c r="AT144" s="159" t="s">
        <v>208</v>
      </c>
      <c r="AU144" s="159" t="s">
        <v>85</v>
      </c>
      <c r="AV144" s="13" t="s">
        <v>85</v>
      </c>
      <c r="AW144" s="13" t="s">
        <v>31</v>
      </c>
      <c r="AX144" s="13" t="s">
        <v>75</v>
      </c>
      <c r="AY144" s="159" t="s">
        <v>121</v>
      </c>
    </row>
    <row r="145" spans="2:65" s="13" customFormat="1" ht="11.25">
      <c r="B145" s="158"/>
      <c r="D145" s="152" t="s">
        <v>208</v>
      </c>
      <c r="E145" s="159" t="s">
        <v>1</v>
      </c>
      <c r="F145" s="160" t="s">
        <v>863</v>
      </c>
      <c r="H145" s="161">
        <v>5.4</v>
      </c>
      <c r="I145" s="162"/>
      <c r="L145" s="158"/>
      <c r="M145" s="163"/>
      <c r="T145" s="164"/>
      <c r="AT145" s="159" t="s">
        <v>208</v>
      </c>
      <c r="AU145" s="159" t="s">
        <v>85</v>
      </c>
      <c r="AV145" s="13" t="s">
        <v>85</v>
      </c>
      <c r="AW145" s="13" t="s">
        <v>31</v>
      </c>
      <c r="AX145" s="13" t="s">
        <v>75</v>
      </c>
      <c r="AY145" s="159" t="s">
        <v>121</v>
      </c>
    </row>
    <row r="146" spans="2:65" s="13" customFormat="1" ht="11.25">
      <c r="B146" s="158"/>
      <c r="D146" s="152" t="s">
        <v>208</v>
      </c>
      <c r="E146" s="159" t="s">
        <v>1</v>
      </c>
      <c r="F146" s="160" t="s">
        <v>311</v>
      </c>
      <c r="H146" s="161">
        <v>0.375</v>
      </c>
      <c r="I146" s="162"/>
      <c r="L146" s="158"/>
      <c r="M146" s="163"/>
      <c r="T146" s="164"/>
      <c r="AT146" s="159" t="s">
        <v>208</v>
      </c>
      <c r="AU146" s="159" t="s">
        <v>85</v>
      </c>
      <c r="AV146" s="13" t="s">
        <v>85</v>
      </c>
      <c r="AW146" s="13" t="s">
        <v>31</v>
      </c>
      <c r="AX146" s="13" t="s">
        <v>75</v>
      </c>
      <c r="AY146" s="159" t="s">
        <v>121</v>
      </c>
    </row>
    <row r="147" spans="2:65" s="12" customFormat="1" ht="11.25">
      <c r="B147" s="151"/>
      <c r="D147" s="152" t="s">
        <v>208</v>
      </c>
      <c r="E147" s="153" t="s">
        <v>1</v>
      </c>
      <c r="F147" s="154" t="s">
        <v>312</v>
      </c>
      <c r="H147" s="153" t="s">
        <v>1</v>
      </c>
      <c r="I147" s="155"/>
      <c r="L147" s="151"/>
      <c r="M147" s="156"/>
      <c r="T147" s="157"/>
      <c r="AT147" s="153" t="s">
        <v>208</v>
      </c>
      <c r="AU147" s="153" t="s">
        <v>85</v>
      </c>
      <c r="AV147" s="12" t="s">
        <v>83</v>
      </c>
      <c r="AW147" s="12" t="s">
        <v>31</v>
      </c>
      <c r="AX147" s="12" t="s">
        <v>75</v>
      </c>
      <c r="AY147" s="153" t="s">
        <v>121</v>
      </c>
    </row>
    <row r="148" spans="2:65" s="13" customFormat="1" ht="11.25">
      <c r="B148" s="158"/>
      <c r="D148" s="152" t="s">
        <v>208</v>
      </c>
      <c r="E148" s="159" t="s">
        <v>1</v>
      </c>
      <c r="F148" s="160" t="s">
        <v>864</v>
      </c>
      <c r="H148" s="161">
        <v>2.1110000000000002</v>
      </c>
      <c r="I148" s="162"/>
      <c r="L148" s="158"/>
      <c r="M148" s="163"/>
      <c r="T148" s="164"/>
      <c r="AT148" s="159" t="s">
        <v>208</v>
      </c>
      <c r="AU148" s="159" t="s">
        <v>85</v>
      </c>
      <c r="AV148" s="13" t="s">
        <v>85</v>
      </c>
      <c r="AW148" s="13" t="s">
        <v>31</v>
      </c>
      <c r="AX148" s="13" t="s">
        <v>75</v>
      </c>
      <c r="AY148" s="159" t="s">
        <v>121</v>
      </c>
    </row>
    <row r="149" spans="2:65" s="14" customFormat="1" ht="11.25">
      <c r="B149" s="165"/>
      <c r="D149" s="152" t="s">
        <v>208</v>
      </c>
      <c r="E149" s="166" t="s">
        <v>1</v>
      </c>
      <c r="F149" s="167" t="s">
        <v>212</v>
      </c>
      <c r="H149" s="168">
        <v>54.009999999999991</v>
      </c>
      <c r="I149" s="169"/>
      <c r="L149" s="165"/>
      <c r="M149" s="170"/>
      <c r="T149" s="171"/>
      <c r="AT149" s="166" t="s">
        <v>208</v>
      </c>
      <c r="AU149" s="166" t="s">
        <v>85</v>
      </c>
      <c r="AV149" s="14" t="s">
        <v>139</v>
      </c>
      <c r="AW149" s="14" t="s">
        <v>31</v>
      </c>
      <c r="AX149" s="14" t="s">
        <v>83</v>
      </c>
      <c r="AY149" s="166" t="s">
        <v>121</v>
      </c>
    </row>
    <row r="150" spans="2:65" s="1" customFormat="1" ht="37.9" customHeight="1">
      <c r="B150" s="132"/>
      <c r="C150" s="133" t="s">
        <v>151</v>
      </c>
      <c r="D150" s="133" t="s">
        <v>124</v>
      </c>
      <c r="E150" s="134" t="s">
        <v>337</v>
      </c>
      <c r="F150" s="135" t="s">
        <v>338</v>
      </c>
      <c r="G150" s="136" t="s">
        <v>280</v>
      </c>
      <c r="H150" s="137">
        <v>385.8</v>
      </c>
      <c r="I150" s="138"/>
      <c r="J150" s="139">
        <f>ROUND(I150*H150,2)</f>
        <v>0</v>
      </c>
      <c r="K150" s="135" t="s">
        <v>206</v>
      </c>
      <c r="L150" s="32"/>
      <c r="M150" s="140" t="s">
        <v>1</v>
      </c>
      <c r="N150" s="141" t="s">
        <v>40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139</v>
      </c>
      <c r="AT150" s="144" t="s">
        <v>124</v>
      </c>
      <c r="AU150" s="144" t="s">
        <v>85</v>
      </c>
      <c r="AY150" s="17" t="s">
        <v>121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83</v>
      </c>
      <c r="BK150" s="145">
        <f>ROUND(I150*H150,2)</f>
        <v>0</v>
      </c>
      <c r="BL150" s="17" t="s">
        <v>139</v>
      </c>
      <c r="BM150" s="144" t="s">
        <v>339</v>
      </c>
    </row>
    <row r="151" spans="2:65" s="13" customFormat="1" ht="11.25">
      <c r="B151" s="158"/>
      <c r="D151" s="152" t="s">
        <v>208</v>
      </c>
      <c r="E151" s="159" t="s">
        <v>1</v>
      </c>
      <c r="F151" s="160" t="s">
        <v>865</v>
      </c>
      <c r="H151" s="161">
        <v>331.7</v>
      </c>
      <c r="I151" s="162"/>
      <c r="L151" s="158"/>
      <c r="M151" s="163"/>
      <c r="T151" s="164"/>
      <c r="AT151" s="159" t="s">
        <v>208</v>
      </c>
      <c r="AU151" s="159" t="s">
        <v>85</v>
      </c>
      <c r="AV151" s="13" t="s">
        <v>85</v>
      </c>
      <c r="AW151" s="13" t="s">
        <v>31</v>
      </c>
      <c r="AX151" s="13" t="s">
        <v>75</v>
      </c>
      <c r="AY151" s="159" t="s">
        <v>121</v>
      </c>
    </row>
    <row r="152" spans="2:65" s="13" customFormat="1" ht="11.25">
      <c r="B152" s="158"/>
      <c r="D152" s="152" t="s">
        <v>208</v>
      </c>
      <c r="E152" s="159" t="s">
        <v>1</v>
      </c>
      <c r="F152" s="160" t="s">
        <v>866</v>
      </c>
      <c r="H152" s="161">
        <v>54.1</v>
      </c>
      <c r="I152" s="162"/>
      <c r="L152" s="158"/>
      <c r="M152" s="163"/>
      <c r="T152" s="164"/>
      <c r="AT152" s="159" t="s">
        <v>208</v>
      </c>
      <c r="AU152" s="159" t="s">
        <v>85</v>
      </c>
      <c r="AV152" s="13" t="s">
        <v>85</v>
      </c>
      <c r="AW152" s="13" t="s">
        <v>31</v>
      </c>
      <c r="AX152" s="13" t="s">
        <v>75</v>
      </c>
      <c r="AY152" s="159" t="s">
        <v>121</v>
      </c>
    </row>
    <row r="153" spans="2:65" s="14" customFormat="1" ht="11.25">
      <c r="B153" s="165"/>
      <c r="D153" s="152" t="s">
        <v>208</v>
      </c>
      <c r="E153" s="166" t="s">
        <v>1</v>
      </c>
      <c r="F153" s="167" t="s">
        <v>212</v>
      </c>
      <c r="H153" s="168">
        <v>385.8</v>
      </c>
      <c r="I153" s="169"/>
      <c r="L153" s="165"/>
      <c r="M153" s="170"/>
      <c r="T153" s="171"/>
      <c r="AT153" s="166" t="s">
        <v>208</v>
      </c>
      <c r="AU153" s="166" t="s">
        <v>85</v>
      </c>
      <c r="AV153" s="14" t="s">
        <v>139</v>
      </c>
      <c r="AW153" s="14" t="s">
        <v>31</v>
      </c>
      <c r="AX153" s="14" t="s">
        <v>83</v>
      </c>
      <c r="AY153" s="166" t="s">
        <v>121</v>
      </c>
    </row>
    <row r="154" spans="2:65" s="1" customFormat="1" ht="24.2" customHeight="1">
      <c r="B154" s="132"/>
      <c r="C154" s="133" t="s">
        <v>155</v>
      </c>
      <c r="D154" s="133" t="s">
        <v>124</v>
      </c>
      <c r="E154" s="134" t="s">
        <v>867</v>
      </c>
      <c r="F154" s="135" t="s">
        <v>868</v>
      </c>
      <c r="G154" s="136" t="s">
        <v>280</v>
      </c>
      <c r="H154" s="137">
        <v>385.8</v>
      </c>
      <c r="I154" s="138"/>
      <c r="J154" s="139">
        <f>ROUND(I154*H154,2)</f>
        <v>0</v>
      </c>
      <c r="K154" s="135" t="s">
        <v>149</v>
      </c>
      <c r="L154" s="32"/>
      <c r="M154" s="140" t="s">
        <v>1</v>
      </c>
      <c r="N154" s="141" t="s">
        <v>40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139</v>
      </c>
      <c r="AT154" s="144" t="s">
        <v>124</v>
      </c>
      <c r="AU154" s="144" t="s">
        <v>85</v>
      </c>
      <c r="AY154" s="17" t="s">
        <v>121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83</v>
      </c>
      <c r="BK154" s="145">
        <f>ROUND(I154*H154,2)</f>
        <v>0</v>
      </c>
      <c r="BL154" s="17" t="s">
        <v>139</v>
      </c>
      <c r="BM154" s="144" t="s">
        <v>869</v>
      </c>
    </row>
    <row r="155" spans="2:65" s="1" customFormat="1" ht="24.2" customHeight="1">
      <c r="B155" s="132"/>
      <c r="C155" s="133" t="s">
        <v>159</v>
      </c>
      <c r="D155" s="133" t="s">
        <v>124</v>
      </c>
      <c r="E155" s="134" t="s">
        <v>870</v>
      </c>
      <c r="F155" s="135" t="s">
        <v>871</v>
      </c>
      <c r="G155" s="136" t="s">
        <v>359</v>
      </c>
      <c r="H155" s="137">
        <v>733.02</v>
      </c>
      <c r="I155" s="138"/>
      <c r="J155" s="139">
        <f>ROUND(I155*H155,2)</f>
        <v>0</v>
      </c>
      <c r="K155" s="135" t="s">
        <v>149</v>
      </c>
      <c r="L155" s="32"/>
      <c r="M155" s="140" t="s">
        <v>1</v>
      </c>
      <c r="N155" s="141" t="s">
        <v>40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139</v>
      </c>
      <c r="AT155" s="144" t="s">
        <v>124</v>
      </c>
      <c r="AU155" s="144" t="s">
        <v>85</v>
      </c>
      <c r="AY155" s="17" t="s">
        <v>121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83</v>
      </c>
      <c r="BK155" s="145">
        <f>ROUND(I155*H155,2)</f>
        <v>0</v>
      </c>
      <c r="BL155" s="17" t="s">
        <v>139</v>
      </c>
      <c r="BM155" s="144" t="s">
        <v>872</v>
      </c>
    </row>
    <row r="156" spans="2:65" s="13" customFormat="1" ht="11.25">
      <c r="B156" s="158"/>
      <c r="D156" s="152" t="s">
        <v>208</v>
      </c>
      <c r="E156" s="159" t="s">
        <v>1</v>
      </c>
      <c r="F156" s="160" t="s">
        <v>873</v>
      </c>
      <c r="H156" s="161">
        <v>733.02</v>
      </c>
      <c r="I156" s="162"/>
      <c r="L156" s="158"/>
      <c r="M156" s="163"/>
      <c r="T156" s="164"/>
      <c r="AT156" s="159" t="s">
        <v>208</v>
      </c>
      <c r="AU156" s="159" t="s">
        <v>85</v>
      </c>
      <c r="AV156" s="13" t="s">
        <v>85</v>
      </c>
      <c r="AW156" s="13" t="s">
        <v>31</v>
      </c>
      <c r="AX156" s="13" t="s">
        <v>83</v>
      </c>
      <c r="AY156" s="159" t="s">
        <v>121</v>
      </c>
    </row>
    <row r="157" spans="2:65" s="1" customFormat="1" ht="16.5" customHeight="1">
      <c r="B157" s="132"/>
      <c r="C157" s="133" t="s">
        <v>164</v>
      </c>
      <c r="D157" s="133" t="s">
        <v>124</v>
      </c>
      <c r="E157" s="134" t="s">
        <v>363</v>
      </c>
      <c r="F157" s="135" t="s">
        <v>364</v>
      </c>
      <c r="G157" s="136" t="s">
        <v>280</v>
      </c>
      <c r="H157" s="137">
        <v>385.8</v>
      </c>
      <c r="I157" s="138"/>
      <c r="J157" s="139">
        <f>ROUND(I157*H157,2)</f>
        <v>0</v>
      </c>
      <c r="K157" s="135" t="s">
        <v>149</v>
      </c>
      <c r="L157" s="32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139</v>
      </c>
      <c r="AT157" s="144" t="s">
        <v>124</v>
      </c>
      <c r="AU157" s="144" t="s">
        <v>85</v>
      </c>
      <c r="AY157" s="17" t="s">
        <v>121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139</v>
      </c>
      <c r="BM157" s="144" t="s">
        <v>874</v>
      </c>
    </row>
    <row r="158" spans="2:65" s="13" customFormat="1" ht="11.25">
      <c r="B158" s="158"/>
      <c r="D158" s="152" t="s">
        <v>208</v>
      </c>
      <c r="E158" s="159" t="s">
        <v>1</v>
      </c>
      <c r="F158" s="160" t="s">
        <v>875</v>
      </c>
      <c r="H158" s="161">
        <v>385.8</v>
      </c>
      <c r="I158" s="162"/>
      <c r="L158" s="158"/>
      <c r="M158" s="163"/>
      <c r="T158" s="164"/>
      <c r="AT158" s="159" t="s">
        <v>208</v>
      </c>
      <c r="AU158" s="159" t="s">
        <v>85</v>
      </c>
      <c r="AV158" s="13" t="s">
        <v>85</v>
      </c>
      <c r="AW158" s="13" t="s">
        <v>31</v>
      </c>
      <c r="AX158" s="13" t="s">
        <v>83</v>
      </c>
      <c r="AY158" s="159" t="s">
        <v>121</v>
      </c>
    </row>
    <row r="159" spans="2:65" s="1" customFormat="1" ht="37.9" customHeight="1">
      <c r="B159" s="132"/>
      <c r="C159" s="133" t="s">
        <v>168</v>
      </c>
      <c r="D159" s="133" t="s">
        <v>124</v>
      </c>
      <c r="E159" s="134" t="s">
        <v>384</v>
      </c>
      <c r="F159" s="135" t="s">
        <v>385</v>
      </c>
      <c r="G159" s="136" t="s">
        <v>205</v>
      </c>
      <c r="H159" s="137">
        <v>43.8</v>
      </c>
      <c r="I159" s="138"/>
      <c r="J159" s="139">
        <f>ROUND(I159*H159,2)</f>
        <v>0</v>
      </c>
      <c r="K159" s="135" t="s">
        <v>149</v>
      </c>
      <c r="L159" s="32"/>
      <c r="M159" s="140" t="s">
        <v>1</v>
      </c>
      <c r="N159" s="141" t="s">
        <v>40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139</v>
      </c>
      <c r="AT159" s="144" t="s">
        <v>124</v>
      </c>
      <c r="AU159" s="144" t="s">
        <v>85</v>
      </c>
      <c r="AY159" s="17" t="s">
        <v>121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139</v>
      </c>
      <c r="BM159" s="144" t="s">
        <v>386</v>
      </c>
    </row>
    <row r="160" spans="2:65" s="13" customFormat="1" ht="11.25">
      <c r="B160" s="158"/>
      <c r="D160" s="152" t="s">
        <v>208</v>
      </c>
      <c r="E160" s="159" t="s">
        <v>1</v>
      </c>
      <c r="F160" s="160" t="s">
        <v>876</v>
      </c>
      <c r="H160" s="161">
        <v>43.8</v>
      </c>
      <c r="I160" s="162"/>
      <c r="L160" s="158"/>
      <c r="M160" s="163"/>
      <c r="T160" s="164"/>
      <c r="AT160" s="159" t="s">
        <v>208</v>
      </c>
      <c r="AU160" s="159" t="s">
        <v>85</v>
      </c>
      <c r="AV160" s="13" t="s">
        <v>85</v>
      </c>
      <c r="AW160" s="13" t="s">
        <v>31</v>
      </c>
      <c r="AX160" s="13" t="s">
        <v>83</v>
      </c>
      <c r="AY160" s="159" t="s">
        <v>121</v>
      </c>
    </row>
    <row r="161" spans="2:65" s="1" customFormat="1" ht="16.5" customHeight="1">
      <c r="B161" s="132"/>
      <c r="C161" s="172" t="s">
        <v>172</v>
      </c>
      <c r="D161" s="172" t="s">
        <v>258</v>
      </c>
      <c r="E161" s="173" t="s">
        <v>390</v>
      </c>
      <c r="F161" s="174" t="s">
        <v>391</v>
      </c>
      <c r="G161" s="175" t="s">
        <v>359</v>
      </c>
      <c r="H161" s="176">
        <v>8.3219999999999992</v>
      </c>
      <c r="I161" s="177"/>
      <c r="J161" s="178">
        <f>ROUND(I161*H161,2)</f>
        <v>0</v>
      </c>
      <c r="K161" s="174" t="s">
        <v>149</v>
      </c>
      <c r="L161" s="179"/>
      <c r="M161" s="180" t="s">
        <v>1</v>
      </c>
      <c r="N161" s="181" t="s">
        <v>40</v>
      </c>
      <c r="P161" s="142">
        <f>O161*H161</f>
        <v>0</v>
      </c>
      <c r="Q161" s="142">
        <v>1</v>
      </c>
      <c r="R161" s="142">
        <f>Q161*H161</f>
        <v>8.3219999999999992</v>
      </c>
      <c r="S161" s="142">
        <v>0</v>
      </c>
      <c r="T161" s="143">
        <f>S161*H161</f>
        <v>0</v>
      </c>
      <c r="AR161" s="144" t="s">
        <v>159</v>
      </c>
      <c r="AT161" s="144" t="s">
        <v>258</v>
      </c>
      <c r="AU161" s="144" t="s">
        <v>85</v>
      </c>
      <c r="AY161" s="17" t="s">
        <v>121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83</v>
      </c>
      <c r="BK161" s="145">
        <f>ROUND(I161*H161,2)</f>
        <v>0</v>
      </c>
      <c r="BL161" s="17" t="s">
        <v>139</v>
      </c>
      <c r="BM161" s="144" t="s">
        <v>392</v>
      </c>
    </row>
    <row r="162" spans="2:65" s="13" customFormat="1" ht="11.25">
      <c r="B162" s="158"/>
      <c r="D162" s="152" t="s">
        <v>208</v>
      </c>
      <c r="E162" s="159" t="s">
        <v>1</v>
      </c>
      <c r="F162" s="160" t="s">
        <v>877</v>
      </c>
      <c r="H162" s="161">
        <v>8.3219999999999992</v>
      </c>
      <c r="I162" s="162"/>
      <c r="L162" s="158"/>
      <c r="M162" s="163"/>
      <c r="T162" s="164"/>
      <c r="AT162" s="159" t="s">
        <v>208</v>
      </c>
      <c r="AU162" s="159" t="s">
        <v>85</v>
      </c>
      <c r="AV162" s="13" t="s">
        <v>85</v>
      </c>
      <c r="AW162" s="13" t="s">
        <v>31</v>
      </c>
      <c r="AX162" s="13" t="s">
        <v>83</v>
      </c>
      <c r="AY162" s="159" t="s">
        <v>121</v>
      </c>
    </row>
    <row r="163" spans="2:65" s="1" customFormat="1" ht="24.2" customHeight="1">
      <c r="B163" s="132"/>
      <c r="C163" s="133" t="s">
        <v>8</v>
      </c>
      <c r="D163" s="133" t="s">
        <v>124</v>
      </c>
      <c r="E163" s="134" t="s">
        <v>395</v>
      </c>
      <c r="F163" s="135" t="s">
        <v>396</v>
      </c>
      <c r="G163" s="136" t="s">
        <v>205</v>
      </c>
      <c r="H163" s="137">
        <v>43.8</v>
      </c>
      <c r="I163" s="138"/>
      <c r="J163" s="139">
        <f>ROUND(I163*H163,2)</f>
        <v>0</v>
      </c>
      <c r="K163" s="135" t="s">
        <v>149</v>
      </c>
      <c r="L163" s="32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139</v>
      </c>
      <c r="AT163" s="144" t="s">
        <v>124</v>
      </c>
      <c r="AU163" s="144" t="s">
        <v>85</v>
      </c>
      <c r="AY163" s="17" t="s">
        <v>121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83</v>
      </c>
      <c r="BK163" s="145">
        <f>ROUND(I163*H163,2)</f>
        <v>0</v>
      </c>
      <c r="BL163" s="17" t="s">
        <v>139</v>
      </c>
      <c r="BM163" s="144" t="s">
        <v>397</v>
      </c>
    </row>
    <row r="164" spans="2:65" s="13" customFormat="1" ht="11.25">
      <c r="B164" s="158"/>
      <c r="D164" s="152" t="s">
        <v>208</v>
      </c>
      <c r="E164" s="159" t="s">
        <v>1</v>
      </c>
      <c r="F164" s="160" t="s">
        <v>878</v>
      </c>
      <c r="H164" s="161">
        <v>43.8</v>
      </c>
      <c r="I164" s="162"/>
      <c r="L164" s="158"/>
      <c r="M164" s="163"/>
      <c r="T164" s="164"/>
      <c r="AT164" s="159" t="s">
        <v>208</v>
      </c>
      <c r="AU164" s="159" t="s">
        <v>85</v>
      </c>
      <c r="AV164" s="13" t="s">
        <v>85</v>
      </c>
      <c r="AW164" s="13" t="s">
        <v>31</v>
      </c>
      <c r="AX164" s="13" t="s">
        <v>83</v>
      </c>
      <c r="AY164" s="159" t="s">
        <v>121</v>
      </c>
    </row>
    <row r="165" spans="2:65" s="1" customFormat="1" ht="24.2" customHeight="1">
      <c r="B165" s="132"/>
      <c r="C165" s="133" t="s">
        <v>179</v>
      </c>
      <c r="D165" s="133" t="s">
        <v>124</v>
      </c>
      <c r="E165" s="134" t="s">
        <v>405</v>
      </c>
      <c r="F165" s="135" t="s">
        <v>406</v>
      </c>
      <c r="G165" s="136" t="s">
        <v>205</v>
      </c>
      <c r="H165" s="137">
        <v>43.8</v>
      </c>
      <c r="I165" s="138"/>
      <c r="J165" s="139">
        <f>ROUND(I165*H165,2)</f>
        <v>0</v>
      </c>
      <c r="K165" s="135" t="s">
        <v>149</v>
      </c>
      <c r="L165" s="32"/>
      <c r="M165" s="140" t="s">
        <v>1</v>
      </c>
      <c r="N165" s="141" t="s">
        <v>40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139</v>
      </c>
      <c r="AT165" s="144" t="s">
        <v>124</v>
      </c>
      <c r="AU165" s="144" t="s">
        <v>85</v>
      </c>
      <c r="AY165" s="17" t="s">
        <v>121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83</v>
      </c>
      <c r="BK165" s="145">
        <f>ROUND(I165*H165,2)</f>
        <v>0</v>
      </c>
      <c r="BL165" s="17" t="s">
        <v>139</v>
      </c>
      <c r="BM165" s="144" t="s">
        <v>407</v>
      </c>
    </row>
    <row r="166" spans="2:65" s="13" customFormat="1" ht="11.25">
      <c r="B166" s="158"/>
      <c r="D166" s="152" t="s">
        <v>208</v>
      </c>
      <c r="E166" s="159" t="s">
        <v>1</v>
      </c>
      <c r="F166" s="160" t="s">
        <v>879</v>
      </c>
      <c r="H166" s="161">
        <v>43.8</v>
      </c>
      <c r="I166" s="162"/>
      <c r="L166" s="158"/>
      <c r="M166" s="163"/>
      <c r="T166" s="164"/>
      <c r="AT166" s="159" t="s">
        <v>208</v>
      </c>
      <c r="AU166" s="159" t="s">
        <v>85</v>
      </c>
      <c r="AV166" s="13" t="s">
        <v>85</v>
      </c>
      <c r="AW166" s="13" t="s">
        <v>31</v>
      </c>
      <c r="AX166" s="13" t="s">
        <v>83</v>
      </c>
      <c r="AY166" s="159" t="s">
        <v>121</v>
      </c>
    </row>
    <row r="167" spans="2:65" s="1" customFormat="1" ht="16.5" customHeight="1">
      <c r="B167" s="132"/>
      <c r="C167" s="172" t="s">
        <v>181</v>
      </c>
      <c r="D167" s="172" t="s">
        <v>258</v>
      </c>
      <c r="E167" s="173" t="s">
        <v>410</v>
      </c>
      <c r="F167" s="174" t="s">
        <v>411</v>
      </c>
      <c r="G167" s="175" t="s">
        <v>412</v>
      </c>
      <c r="H167" s="176">
        <v>1.381</v>
      </c>
      <c r="I167" s="177"/>
      <c r="J167" s="178">
        <f>ROUND(I167*H167,2)</f>
        <v>0</v>
      </c>
      <c r="K167" s="174" t="s">
        <v>149</v>
      </c>
      <c r="L167" s="179"/>
      <c r="M167" s="180" t="s">
        <v>1</v>
      </c>
      <c r="N167" s="181" t="s">
        <v>40</v>
      </c>
      <c r="P167" s="142">
        <f>O167*H167</f>
        <v>0</v>
      </c>
      <c r="Q167" s="142">
        <v>1E-3</v>
      </c>
      <c r="R167" s="142">
        <f>Q167*H167</f>
        <v>1.3810000000000001E-3</v>
      </c>
      <c r="S167" s="142">
        <v>0</v>
      </c>
      <c r="T167" s="143">
        <f>S167*H167</f>
        <v>0</v>
      </c>
      <c r="AR167" s="144" t="s">
        <v>159</v>
      </c>
      <c r="AT167" s="144" t="s">
        <v>258</v>
      </c>
      <c r="AU167" s="144" t="s">
        <v>85</v>
      </c>
      <c r="AY167" s="17" t="s">
        <v>121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83</v>
      </c>
      <c r="BK167" s="145">
        <f>ROUND(I167*H167,2)</f>
        <v>0</v>
      </c>
      <c r="BL167" s="17" t="s">
        <v>139</v>
      </c>
      <c r="BM167" s="144" t="s">
        <v>413</v>
      </c>
    </row>
    <row r="168" spans="2:65" s="13" customFormat="1" ht="11.25">
      <c r="B168" s="158"/>
      <c r="D168" s="152" t="s">
        <v>208</v>
      </c>
      <c r="E168" s="159" t="s">
        <v>1</v>
      </c>
      <c r="F168" s="160" t="s">
        <v>880</v>
      </c>
      <c r="H168" s="161">
        <v>1.381</v>
      </c>
      <c r="I168" s="162"/>
      <c r="L168" s="158"/>
      <c r="M168" s="163"/>
      <c r="T168" s="164"/>
      <c r="AT168" s="159" t="s">
        <v>208</v>
      </c>
      <c r="AU168" s="159" t="s">
        <v>85</v>
      </c>
      <c r="AV168" s="13" t="s">
        <v>85</v>
      </c>
      <c r="AW168" s="13" t="s">
        <v>31</v>
      </c>
      <c r="AX168" s="13" t="s">
        <v>83</v>
      </c>
      <c r="AY168" s="159" t="s">
        <v>121</v>
      </c>
    </row>
    <row r="169" spans="2:65" s="1" customFormat="1" ht="24.2" customHeight="1">
      <c r="B169" s="132"/>
      <c r="C169" s="133" t="s">
        <v>183</v>
      </c>
      <c r="D169" s="133" t="s">
        <v>124</v>
      </c>
      <c r="E169" s="134" t="s">
        <v>416</v>
      </c>
      <c r="F169" s="135" t="s">
        <v>417</v>
      </c>
      <c r="G169" s="136" t="s">
        <v>205</v>
      </c>
      <c r="H169" s="137">
        <v>761.44500000000005</v>
      </c>
      <c r="I169" s="138"/>
      <c r="J169" s="139">
        <f>ROUND(I169*H169,2)</f>
        <v>0</v>
      </c>
      <c r="K169" s="135" t="s">
        <v>149</v>
      </c>
      <c r="L169" s="32"/>
      <c r="M169" s="140" t="s">
        <v>1</v>
      </c>
      <c r="N169" s="141" t="s">
        <v>40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139</v>
      </c>
      <c r="AT169" s="144" t="s">
        <v>124</v>
      </c>
      <c r="AU169" s="144" t="s">
        <v>85</v>
      </c>
      <c r="AY169" s="17" t="s">
        <v>121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83</v>
      </c>
      <c r="BK169" s="145">
        <f>ROUND(I169*H169,2)</f>
        <v>0</v>
      </c>
      <c r="BL169" s="17" t="s">
        <v>139</v>
      </c>
      <c r="BM169" s="144" t="s">
        <v>418</v>
      </c>
    </row>
    <row r="170" spans="2:65" s="12" customFormat="1" ht="11.25">
      <c r="B170" s="151"/>
      <c r="D170" s="152" t="s">
        <v>208</v>
      </c>
      <c r="E170" s="153" t="s">
        <v>1</v>
      </c>
      <c r="F170" s="154" t="s">
        <v>419</v>
      </c>
      <c r="H170" s="153" t="s">
        <v>1</v>
      </c>
      <c r="I170" s="155"/>
      <c r="L170" s="151"/>
      <c r="M170" s="156"/>
      <c r="T170" s="157"/>
      <c r="AT170" s="153" t="s">
        <v>208</v>
      </c>
      <c r="AU170" s="153" t="s">
        <v>85</v>
      </c>
      <c r="AV170" s="12" t="s">
        <v>83</v>
      </c>
      <c r="AW170" s="12" t="s">
        <v>31</v>
      </c>
      <c r="AX170" s="12" t="s">
        <v>75</v>
      </c>
      <c r="AY170" s="153" t="s">
        <v>121</v>
      </c>
    </row>
    <row r="171" spans="2:65" s="13" customFormat="1" ht="11.25">
      <c r="B171" s="158"/>
      <c r="D171" s="152" t="s">
        <v>208</v>
      </c>
      <c r="E171" s="159" t="s">
        <v>1</v>
      </c>
      <c r="F171" s="160" t="s">
        <v>881</v>
      </c>
      <c r="H171" s="161">
        <v>658.8</v>
      </c>
      <c r="I171" s="162"/>
      <c r="L171" s="158"/>
      <c r="M171" s="163"/>
      <c r="T171" s="164"/>
      <c r="AT171" s="159" t="s">
        <v>208</v>
      </c>
      <c r="AU171" s="159" t="s">
        <v>85</v>
      </c>
      <c r="AV171" s="13" t="s">
        <v>85</v>
      </c>
      <c r="AW171" s="13" t="s">
        <v>31</v>
      </c>
      <c r="AX171" s="13" t="s">
        <v>75</v>
      </c>
      <c r="AY171" s="159" t="s">
        <v>121</v>
      </c>
    </row>
    <row r="172" spans="2:65" s="13" customFormat="1" ht="11.25">
      <c r="B172" s="158"/>
      <c r="D172" s="152" t="s">
        <v>208</v>
      </c>
      <c r="E172" s="159" t="s">
        <v>1</v>
      </c>
      <c r="F172" s="160" t="s">
        <v>882</v>
      </c>
      <c r="H172" s="161">
        <v>1.3</v>
      </c>
      <c r="I172" s="162"/>
      <c r="L172" s="158"/>
      <c r="M172" s="163"/>
      <c r="T172" s="164"/>
      <c r="AT172" s="159" t="s">
        <v>208</v>
      </c>
      <c r="AU172" s="159" t="s">
        <v>85</v>
      </c>
      <c r="AV172" s="13" t="s">
        <v>85</v>
      </c>
      <c r="AW172" s="13" t="s">
        <v>31</v>
      </c>
      <c r="AX172" s="13" t="s">
        <v>75</v>
      </c>
      <c r="AY172" s="159" t="s">
        <v>121</v>
      </c>
    </row>
    <row r="173" spans="2:65" s="13" customFormat="1" ht="11.25">
      <c r="B173" s="158"/>
      <c r="D173" s="152" t="s">
        <v>208</v>
      </c>
      <c r="E173" s="159" t="s">
        <v>1</v>
      </c>
      <c r="F173" s="160" t="s">
        <v>883</v>
      </c>
      <c r="H173" s="161">
        <v>14</v>
      </c>
      <c r="I173" s="162"/>
      <c r="L173" s="158"/>
      <c r="M173" s="163"/>
      <c r="T173" s="164"/>
      <c r="AT173" s="159" t="s">
        <v>208</v>
      </c>
      <c r="AU173" s="159" t="s">
        <v>85</v>
      </c>
      <c r="AV173" s="13" t="s">
        <v>85</v>
      </c>
      <c r="AW173" s="13" t="s">
        <v>31</v>
      </c>
      <c r="AX173" s="13" t="s">
        <v>75</v>
      </c>
      <c r="AY173" s="159" t="s">
        <v>121</v>
      </c>
    </row>
    <row r="174" spans="2:65" s="13" customFormat="1" ht="11.25">
      <c r="B174" s="158"/>
      <c r="D174" s="152" t="s">
        <v>208</v>
      </c>
      <c r="E174" s="159" t="s">
        <v>1</v>
      </c>
      <c r="F174" s="160" t="s">
        <v>884</v>
      </c>
      <c r="H174" s="161">
        <v>62.4</v>
      </c>
      <c r="I174" s="162"/>
      <c r="L174" s="158"/>
      <c r="M174" s="163"/>
      <c r="T174" s="164"/>
      <c r="AT174" s="159" t="s">
        <v>208</v>
      </c>
      <c r="AU174" s="159" t="s">
        <v>85</v>
      </c>
      <c r="AV174" s="13" t="s">
        <v>85</v>
      </c>
      <c r="AW174" s="13" t="s">
        <v>31</v>
      </c>
      <c r="AX174" s="13" t="s">
        <v>75</v>
      </c>
      <c r="AY174" s="159" t="s">
        <v>121</v>
      </c>
    </row>
    <row r="175" spans="2:65" s="13" customFormat="1" ht="11.25">
      <c r="B175" s="158"/>
      <c r="D175" s="152" t="s">
        <v>208</v>
      </c>
      <c r="E175" s="159" t="s">
        <v>1</v>
      </c>
      <c r="F175" s="160" t="s">
        <v>885</v>
      </c>
      <c r="H175" s="161">
        <v>17.91</v>
      </c>
      <c r="I175" s="162"/>
      <c r="L175" s="158"/>
      <c r="M175" s="163"/>
      <c r="T175" s="164"/>
      <c r="AT175" s="159" t="s">
        <v>208</v>
      </c>
      <c r="AU175" s="159" t="s">
        <v>85</v>
      </c>
      <c r="AV175" s="13" t="s">
        <v>85</v>
      </c>
      <c r="AW175" s="13" t="s">
        <v>31</v>
      </c>
      <c r="AX175" s="13" t="s">
        <v>75</v>
      </c>
      <c r="AY175" s="159" t="s">
        <v>121</v>
      </c>
    </row>
    <row r="176" spans="2:65" s="12" customFormat="1" ht="11.25">
      <c r="B176" s="151"/>
      <c r="D176" s="152" t="s">
        <v>208</v>
      </c>
      <c r="E176" s="153" t="s">
        <v>1</v>
      </c>
      <c r="F176" s="154" t="s">
        <v>425</v>
      </c>
      <c r="H176" s="153" t="s">
        <v>1</v>
      </c>
      <c r="I176" s="155"/>
      <c r="L176" s="151"/>
      <c r="M176" s="156"/>
      <c r="T176" s="157"/>
      <c r="AT176" s="153" t="s">
        <v>208</v>
      </c>
      <c r="AU176" s="153" t="s">
        <v>85</v>
      </c>
      <c r="AV176" s="12" t="s">
        <v>83</v>
      </c>
      <c r="AW176" s="12" t="s">
        <v>31</v>
      </c>
      <c r="AX176" s="12" t="s">
        <v>75</v>
      </c>
      <c r="AY176" s="153" t="s">
        <v>121</v>
      </c>
    </row>
    <row r="177" spans="2:65" s="13" customFormat="1" ht="11.25">
      <c r="B177" s="158"/>
      <c r="D177" s="152" t="s">
        <v>208</v>
      </c>
      <c r="E177" s="159" t="s">
        <v>1</v>
      </c>
      <c r="F177" s="160" t="s">
        <v>886</v>
      </c>
      <c r="H177" s="161">
        <v>7.0350000000000001</v>
      </c>
      <c r="I177" s="162"/>
      <c r="L177" s="158"/>
      <c r="M177" s="163"/>
      <c r="T177" s="164"/>
      <c r="AT177" s="159" t="s">
        <v>208</v>
      </c>
      <c r="AU177" s="159" t="s">
        <v>85</v>
      </c>
      <c r="AV177" s="13" t="s">
        <v>85</v>
      </c>
      <c r="AW177" s="13" t="s">
        <v>31</v>
      </c>
      <c r="AX177" s="13" t="s">
        <v>75</v>
      </c>
      <c r="AY177" s="159" t="s">
        <v>121</v>
      </c>
    </row>
    <row r="178" spans="2:65" s="14" customFormat="1" ht="11.25">
      <c r="B178" s="165"/>
      <c r="D178" s="152" t="s">
        <v>208</v>
      </c>
      <c r="E178" s="166" t="s">
        <v>1</v>
      </c>
      <c r="F178" s="167" t="s">
        <v>212</v>
      </c>
      <c r="H178" s="168">
        <v>761.44499999999982</v>
      </c>
      <c r="I178" s="169"/>
      <c r="L178" s="165"/>
      <c r="M178" s="170"/>
      <c r="T178" s="171"/>
      <c r="AT178" s="166" t="s">
        <v>208</v>
      </c>
      <c r="AU178" s="166" t="s">
        <v>85</v>
      </c>
      <c r="AV178" s="14" t="s">
        <v>139</v>
      </c>
      <c r="AW178" s="14" t="s">
        <v>31</v>
      </c>
      <c r="AX178" s="14" t="s">
        <v>83</v>
      </c>
      <c r="AY178" s="166" t="s">
        <v>121</v>
      </c>
    </row>
    <row r="179" spans="2:65" s="11" customFormat="1" ht="22.9" customHeight="1">
      <c r="B179" s="120"/>
      <c r="D179" s="121" t="s">
        <v>74</v>
      </c>
      <c r="E179" s="130" t="s">
        <v>85</v>
      </c>
      <c r="F179" s="130" t="s">
        <v>887</v>
      </c>
      <c r="I179" s="123"/>
      <c r="J179" s="131">
        <f>BK179</f>
        <v>0</v>
      </c>
      <c r="L179" s="120"/>
      <c r="M179" s="125"/>
      <c r="P179" s="126">
        <f>SUM(P180:P187)</f>
        <v>0</v>
      </c>
      <c r="R179" s="126">
        <f>SUM(R180:R187)</f>
        <v>37.744869999999999</v>
      </c>
      <c r="T179" s="127">
        <f>SUM(T180:T187)</f>
        <v>0</v>
      </c>
      <c r="AR179" s="121" t="s">
        <v>83</v>
      </c>
      <c r="AT179" s="128" t="s">
        <v>74</v>
      </c>
      <c r="AU179" s="128" t="s">
        <v>83</v>
      </c>
      <c r="AY179" s="121" t="s">
        <v>121</v>
      </c>
      <c r="BK179" s="129">
        <f>SUM(BK180:BK187)</f>
        <v>0</v>
      </c>
    </row>
    <row r="180" spans="2:65" s="1" customFormat="1" ht="33" customHeight="1">
      <c r="B180" s="132"/>
      <c r="C180" s="133" t="s">
        <v>185</v>
      </c>
      <c r="D180" s="133" t="s">
        <v>124</v>
      </c>
      <c r="E180" s="134" t="s">
        <v>888</v>
      </c>
      <c r="F180" s="135" t="s">
        <v>889</v>
      </c>
      <c r="G180" s="136" t="s">
        <v>205</v>
      </c>
      <c r="H180" s="137">
        <v>178.1</v>
      </c>
      <c r="I180" s="138"/>
      <c r="J180" s="139">
        <f>ROUND(I180*H180,2)</f>
        <v>0</v>
      </c>
      <c r="K180" s="135" t="s">
        <v>149</v>
      </c>
      <c r="L180" s="32"/>
      <c r="M180" s="140" t="s">
        <v>1</v>
      </c>
      <c r="N180" s="141" t="s">
        <v>40</v>
      </c>
      <c r="P180" s="142">
        <f>O180*H180</f>
        <v>0</v>
      </c>
      <c r="Q180" s="142">
        <v>3.1E-4</v>
      </c>
      <c r="R180" s="142">
        <f>Q180*H180</f>
        <v>5.5210999999999996E-2</v>
      </c>
      <c r="S180" s="142">
        <v>0</v>
      </c>
      <c r="T180" s="143">
        <f>S180*H180</f>
        <v>0</v>
      </c>
      <c r="AR180" s="144" t="s">
        <v>139</v>
      </c>
      <c r="AT180" s="144" t="s">
        <v>124</v>
      </c>
      <c r="AU180" s="144" t="s">
        <v>85</v>
      </c>
      <c r="AY180" s="17" t="s">
        <v>121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139</v>
      </c>
      <c r="BM180" s="144" t="s">
        <v>890</v>
      </c>
    </row>
    <row r="181" spans="2:65" s="13" customFormat="1" ht="11.25">
      <c r="B181" s="158"/>
      <c r="D181" s="152" t="s">
        <v>208</v>
      </c>
      <c r="E181" s="159" t="s">
        <v>1</v>
      </c>
      <c r="F181" s="160" t="s">
        <v>891</v>
      </c>
      <c r="H181" s="161">
        <v>178.1</v>
      </c>
      <c r="I181" s="162"/>
      <c r="L181" s="158"/>
      <c r="M181" s="163"/>
      <c r="T181" s="164"/>
      <c r="AT181" s="159" t="s">
        <v>208</v>
      </c>
      <c r="AU181" s="159" t="s">
        <v>85</v>
      </c>
      <c r="AV181" s="13" t="s">
        <v>85</v>
      </c>
      <c r="AW181" s="13" t="s">
        <v>31</v>
      </c>
      <c r="AX181" s="13" t="s">
        <v>83</v>
      </c>
      <c r="AY181" s="159" t="s">
        <v>121</v>
      </c>
    </row>
    <row r="182" spans="2:65" s="1" customFormat="1" ht="37.9" customHeight="1">
      <c r="B182" s="132"/>
      <c r="C182" s="172" t="s">
        <v>300</v>
      </c>
      <c r="D182" s="172" t="s">
        <v>258</v>
      </c>
      <c r="E182" s="173" t="s">
        <v>892</v>
      </c>
      <c r="F182" s="174" t="s">
        <v>893</v>
      </c>
      <c r="G182" s="175" t="s">
        <v>255</v>
      </c>
      <c r="H182" s="176">
        <v>143.85</v>
      </c>
      <c r="I182" s="177"/>
      <c r="J182" s="178">
        <f>ROUND(I182*H182,2)</f>
        <v>0</v>
      </c>
      <c r="K182" s="174" t="s">
        <v>149</v>
      </c>
      <c r="L182" s="179"/>
      <c r="M182" s="180" t="s">
        <v>1</v>
      </c>
      <c r="N182" s="181" t="s">
        <v>40</v>
      </c>
      <c r="P182" s="142">
        <f>O182*H182</f>
        <v>0</v>
      </c>
      <c r="Q182" s="142">
        <v>1.14E-3</v>
      </c>
      <c r="R182" s="142">
        <f>Q182*H182</f>
        <v>0.163989</v>
      </c>
      <c r="S182" s="142">
        <v>0</v>
      </c>
      <c r="T182" s="143">
        <f>S182*H182</f>
        <v>0</v>
      </c>
      <c r="AR182" s="144" t="s">
        <v>159</v>
      </c>
      <c r="AT182" s="144" t="s">
        <v>258</v>
      </c>
      <c r="AU182" s="144" t="s">
        <v>85</v>
      </c>
      <c r="AY182" s="17" t="s">
        <v>121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139</v>
      </c>
      <c r="BM182" s="144" t="s">
        <v>894</v>
      </c>
    </row>
    <row r="183" spans="2:65" s="13" customFormat="1" ht="11.25">
      <c r="B183" s="158"/>
      <c r="D183" s="152" t="s">
        <v>208</v>
      </c>
      <c r="E183" s="159" t="s">
        <v>1</v>
      </c>
      <c r="F183" s="160" t="s">
        <v>895</v>
      </c>
      <c r="H183" s="161">
        <v>143.85</v>
      </c>
      <c r="I183" s="162"/>
      <c r="L183" s="158"/>
      <c r="M183" s="163"/>
      <c r="T183" s="164"/>
      <c r="AT183" s="159" t="s">
        <v>208</v>
      </c>
      <c r="AU183" s="159" t="s">
        <v>85</v>
      </c>
      <c r="AV183" s="13" t="s">
        <v>85</v>
      </c>
      <c r="AW183" s="13" t="s">
        <v>31</v>
      </c>
      <c r="AX183" s="13" t="s">
        <v>83</v>
      </c>
      <c r="AY183" s="159" t="s">
        <v>121</v>
      </c>
    </row>
    <row r="184" spans="2:65" s="1" customFormat="1" ht="37.9" customHeight="1">
      <c r="B184" s="132"/>
      <c r="C184" s="133" t="s">
        <v>305</v>
      </c>
      <c r="D184" s="133" t="s">
        <v>124</v>
      </c>
      <c r="E184" s="134" t="s">
        <v>896</v>
      </c>
      <c r="F184" s="135" t="s">
        <v>897</v>
      </c>
      <c r="G184" s="136" t="s">
        <v>255</v>
      </c>
      <c r="H184" s="137">
        <v>137</v>
      </c>
      <c r="I184" s="138"/>
      <c r="J184" s="139">
        <f>ROUND(I184*H184,2)</f>
        <v>0</v>
      </c>
      <c r="K184" s="135" t="s">
        <v>149</v>
      </c>
      <c r="L184" s="32"/>
      <c r="M184" s="140" t="s">
        <v>1</v>
      </c>
      <c r="N184" s="141" t="s">
        <v>40</v>
      </c>
      <c r="P184" s="142">
        <f>O184*H184</f>
        <v>0</v>
      </c>
      <c r="Q184" s="142">
        <v>0.27378000000000002</v>
      </c>
      <c r="R184" s="142">
        <f>Q184*H184</f>
        <v>37.507860000000001</v>
      </c>
      <c r="S184" s="142">
        <v>0</v>
      </c>
      <c r="T184" s="143">
        <f>S184*H184</f>
        <v>0</v>
      </c>
      <c r="AR184" s="144" t="s">
        <v>139</v>
      </c>
      <c r="AT184" s="144" t="s">
        <v>124</v>
      </c>
      <c r="AU184" s="144" t="s">
        <v>85</v>
      </c>
      <c r="AY184" s="17" t="s">
        <v>121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83</v>
      </c>
      <c r="BK184" s="145">
        <f>ROUND(I184*H184,2)</f>
        <v>0</v>
      </c>
      <c r="BL184" s="17" t="s">
        <v>139</v>
      </c>
      <c r="BM184" s="144" t="s">
        <v>898</v>
      </c>
    </row>
    <row r="185" spans="2:65" s="13" customFormat="1" ht="11.25">
      <c r="B185" s="158"/>
      <c r="D185" s="152" t="s">
        <v>208</v>
      </c>
      <c r="E185" s="159" t="s">
        <v>1</v>
      </c>
      <c r="F185" s="160" t="s">
        <v>899</v>
      </c>
      <c r="H185" s="161">
        <v>137</v>
      </c>
      <c r="I185" s="162"/>
      <c r="L185" s="158"/>
      <c r="M185" s="163"/>
      <c r="T185" s="164"/>
      <c r="AT185" s="159" t="s">
        <v>208</v>
      </c>
      <c r="AU185" s="159" t="s">
        <v>85</v>
      </c>
      <c r="AV185" s="13" t="s">
        <v>85</v>
      </c>
      <c r="AW185" s="13" t="s">
        <v>31</v>
      </c>
      <c r="AX185" s="13" t="s">
        <v>83</v>
      </c>
      <c r="AY185" s="159" t="s">
        <v>121</v>
      </c>
    </row>
    <row r="186" spans="2:65" s="1" customFormat="1" ht="24.2" customHeight="1">
      <c r="B186" s="132"/>
      <c r="C186" s="172" t="s">
        <v>315</v>
      </c>
      <c r="D186" s="172" t="s">
        <v>258</v>
      </c>
      <c r="E186" s="173" t="s">
        <v>900</v>
      </c>
      <c r="F186" s="174" t="s">
        <v>901</v>
      </c>
      <c r="G186" s="175" t="s">
        <v>205</v>
      </c>
      <c r="H186" s="176">
        <v>178.1</v>
      </c>
      <c r="I186" s="177"/>
      <c r="J186" s="178">
        <f>ROUND(I186*H186,2)</f>
        <v>0</v>
      </c>
      <c r="K186" s="174" t="s">
        <v>149</v>
      </c>
      <c r="L186" s="179"/>
      <c r="M186" s="180" t="s">
        <v>1</v>
      </c>
      <c r="N186" s="181" t="s">
        <v>40</v>
      </c>
      <c r="P186" s="142">
        <f>O186*H186</f>
        <v>0</v>
      </c>
      <c r="Q186" s="142">
        <v>1E-4</v>
      </c>
      <c r="R186" s="142">
        <f>Q186*H186</f>
        <v>1.7809999999999999E-2</v>
      </c>
      <c r="S186" s="142">
        <v>0</v>
      </c>
      <c r="T186" s="143">
        <f>S186*H186</f>
        <v>0</v>
      </c>
      <c r="AR186" s="144" t="s">
        <v>159</v>
      </c>
      <c r="AT186" s="144" t="s">
        <v>258</v>
      </c>
      <c r="AU186" s="144" t="s">
        <v>85</v>
      </c>
      <c r="AY186" s="17" t="s">
        <v>121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83</v>
      </c>
      <c r="BK186" s="145">
        <f>ROUND(I186*H186,2)</f>
        <v>0</v>
      </c>
      <c r="BL186" s="17" t="s">
        <v>139</v>
      </c>
      <c r="BM186" s="144" t="s">
        <v>902</v>
      </c>
    </row>
    <row r="187" spans="2:65" s="13" customFormat="1" ht="11.25">
      <c r="B187" s="158"/>
      <c r="D187" s="152" t="s">
        <v>208</v>
      </c>
      <c r="E187" s="159" t="s">
        <v>1</v>
      </c>
      <c r="F187" s="160" t="s">
        <v>891</v>
      </c>
      <c r="H187" s="161">
        <v>178.1</v>
      </c>
      <c r="I187" s="162"/>
      <c r="L187" s="158"/>
      <c r="M187" s="163"/>
      <c r="T187" s="164"/>
      <c r="AT187" s="159" t="s">
        <v>208</v>
      </c>
      <c r="AU187" s="159" t="s">
        <v>85</v>
      </c>
      <c r="AV187" s="13" t="s">
        <v>85</v>
      </c>
      <c r="AW187" s="13" t="s">
        <v>31</v>
      </c>
      <c r="AX187" s="13" t="s">
        <v>83</v>
      </c>
      <c r="AY187" s="159" t="s">
        <v>121</v>
      </c>
    </row>
    <row r="188" spans="2:65" s="11" customFormat="1" ht="22.9" customHeight="1">
      <c r="B188" s="120"/>
      <c r="D188" s="121" t="s">
        <v>74</v>
      </c>
      <c r="E188" s="130" t="s">
        <v>120</v>
      </c>
      <c r="F188" s="130" t="s">
        <v>470</v>
      </c>
      <c r="I188" s="123"/>
      <c r="J188" s="131">
        <f>BK188</f>
        <v>0</v>
      </c>
      <c r="L188" s="120"/>
      <c r="M188" s="125"/>
      <c r="P188" s="126">
        <f>SUM(P189:P216)</f>
        <v>0</v>
      </c>
      <c r="R188" s="126">
        <f>SUM(R189:R216)</f>
        <v>637.69668100000001</v>
      </c>
      <c r="T188" s="127">
        <f>SUM(T189:T216)</f>
        <v>0</v>
      </c>
      <c r="AR188" s="121" t="s">
        <v>83</v>
      </c>
      <c r="AT188" s="128" t="s">
        <v>74</v>
      </c>
      <c r="AU188" s="128" t="s">
        <v>83</v>
      </c>
      <c r="AY188" s="121" t="s">
        <v>121</v>
      </c>
      <c r="BK188" s="129">
        <f>SUM(BK189:BK216)</f>
        <v>0</v>
      </c>
    </row>
    <row r="189" spans="2:65" s="1" customFormat="1" ht="24.2" customHeight="1">
      <c r="B189" s="132"/>
      <c r="C189" s="133" t="s">
        <v>321</v>
      </c>
      <c r="D189" s="133" t="s">
        <v>124</v>
      </c>
      <c r="E189" s="134" t="s">
        <v>472</v>
      </c>
      <c r="F189" s="135" t="s">
        <v>473</v>
      </c>
      <c r="G189" s="136" t="s">
        <v>205</v>
      </c>
      <c r="H189" s="137">
        <v>688.13</v>
      </c>
      <c r="I189" s="138"/>
      <c r="J189" s="139">
        <f>ROUND(I189*H189,2)</f>
        <v>0</v>
      </c>
      <c r="K189" s="135" t="s">
        <v>149</v>
      </c>
      <c r="L189" s="32"/>
      <c r="M189" s="140" t="s">
        <v>1</v>
      </c>
      <c r="N189" s="141" t="s">
        <v>40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139</v>
      </c>
      <c r="AT189" s="144" t="s">
        <v>124</v>
      </c>
      <c r="AU189" s="144" t="s">
        <v>85</v>
      </c>
      <c r="AY189" s="17" t="s">
        <v>121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83</v>
      </c>
      <c r="BK189" s="145">
        <f>ROUND(I189*H189,2)</f>
        <v>0</v>
      </c>
      <c r="BL189" s="17" t="s">
        <v>139</v>
      </c>
      <c r="BM189" s="144" t="s">
        <v>474</v>
      </c>
    </row>
    <row r="190" spans="2:65" s="13" customFormat="1" ht="11.25">
      <c r="B190" s="158"/>
      <c r="D190" s="152" t="s">
        <v>208</v>
      </c>
      <c r="E190" s="159" t="s">
        <v>1</v>
      </c>
      <c r="F190" s="160" t="s">
        <v>903</v>
      </c>
      <c r="H190" s="161">
        <v>658.83</v>
      </c>
      <c r="I190" s="162"/>
      <c r="L190" s="158"/>
      <c r="M190" s="163"/>
      <c r="T190" s="164"/>
      <c r="AT190" s="159" t="s">
        <v>208</v>
      </c>
      <c r="AU190" s="159" t="s">
        <v>85</v>
      </c>
      <c r="AV190" s="13" t="s">
        <v>85</v>
      </c>
      <c r="AW190" s="13" t="s">
        <v>31</v>
      </c>
      <c r="AX190" s="13" t="s">
        <v>75</v>
      </c>
      <c r="AY190" s="159" t="s">
        <v>121</v>
      </c>
    </row>
    <row r="191" spans="2:65" s="13" customFormat="1" ht="11.25">
      <c r="B191" s="158"/>
      <c r="D191" s="152" t="s">
        <v>208</v>
      </c>
      <c r="E191" s="159" t="s">
        <v>1</v>
      </c>
      <c r="F191" s="160" t="s">
        <v>904</v>
      </c>
      <c r="H191" s="161">
        <v>1.3</v>
      </c>
      <c r="I191" s="162"/>
      <c r="L191" s="158"/>
      <c r="M191" s="163"/>
      <c r="T191" s="164"/>
      <c r="AT191" s="159" t="s">
        <v>208</v>
      </c>
      <c r="AU191" s="159" t="s">
        <v>85</v>
      </c>
      <c r="AV191" s="13" t="s">
        <v>85</v>
      </c>
      <c r="AW191" s="13" t="s">
        <v>31</v>
      </c>
      <c r="AX191" s="13" t="s">
        <v>75</v>
      </c>
      <c r="AY191" s="159" t="s">
        <v>121</v>
      </c>
    </row>
    <row r="192" spans="2:65" s="13" customFormat="1" ht="11.25">
      <c r="B192" s="158"/>
      <c r="D192" s="152" t="s">
        <v>208</v>
      </c>
      <c r="E192" s="159" t="s">
        <v>1</v>
      </c>
      <c r="F192" s="160" t="s">
        <v>905</v>
      </c>
      <c r="H192" s="161">
        <v>28</v>
      </c>
      <c r="I192" s="162"/>
      <c r="L192" s="158"/>
      <c r="M192" s="163"/>
      <c r="T192" s="164"/>
      <c r="AT192" s="159" t="s">
        <v>208</v>
      </c>
      <c r="AU192" s="159" t="s">
        <v>85</v>
      </c>
      <c r="AV192" s="13" t="s">
        <v>85</v>
      </c>
      <c r="AW192" s="13" t="s">
        <v>31</v>
      </c>
      <c r="AX192" s="13" t="s">
        <v>75</v>
      </c>
      <c r="AY192" s="159" t="s">
        <v>121</v>
      </c>
    </row>
    <row r="193" spans="2:65" s="14" customFormat="1" ht="11.25">
      <c r="B193" s="165"/>
      <c r="D193" s="152" t="s">
        <v>208</v>
      </c>
      <c r="E193" s="166" t="s">
        <v>1</v>
      </c>
      <c r="F193" s="167" t="s">
        <v>212</v>
      </c>
      <c r="H193" s="168">
        <v>688.13</v>
      </c>
      <c r="I193" s="169"/>
      <c r="L193" s="165"/>
      <c r="M193" s="170"/>
      <c r="T193" s="171"/>
      <c r="AT193" s="166" t="s">
        <v>208</v>
      </c>
      <c r="AU193" s="166" t="s">
        <v>85</v>
      </c>
      <c r="AV193" s="14" t="s">
        <v>139</v>
      </c>
      <c r="AW193" s="14" t="s">
        <v>31</v>
      </c>
      <c r="AX193" s="14" t="s">
        <v>83</v>
      </c>
      <c r="AY193" s="166" t="s">
        <v>121</v>
      </c>
    </row>
    <row r="194" spans="2:65" s="1" customFormat="1" ht="16.5" customHeight="1">
      <c r="B194" s="132"/>
      <c r="C194" s="172" t="s">
        <v>7</v>
      </c>
      <c r="D194" s="172" t="s">
        <v>258</v>
      </c>
      <c r="E194" s="173" t="s">
        <v>478</v>
      </c>
      <c r="F194" s="174" t="s">
        <v>479</v>
      </c>
      <c r="G194" s="175" t="s">
        <v>359</v>
      </c>
      <c r="H194" s="176">
        <v>630.25</v>
      </c>
      <c r="I194" s="177"/>
      <c r="J194" s="178">
        <f>ROUND(I194*H194,2)</f>
        <v>0</v>
      </c>
      <c r="K194" s="174" t="s">
        <v>149</v>
      </c>
      <c r="L194" s="179"/>
      <c r="M194" s="180" t="s">
        <v>1</v>
      </c>
      <c r="N194" s="181" t="s">
        <v>40</v>
      </c>
      <c r="P194" s="142">
        <f>O194*H194</f>
        <v>0</v>
      </c>
      <c r="Q194" s="142">
        <v>1</v>
      </c>
      <c r="R194" s="142">
        <f>Q194*H194</f>
        <v>630.25</v>
      </c>
      <c r="S194" s="142">
        <v>0</v>
      </c>
      <c r="T194" s="143">
        <f>S194*H194</f>
        <v>0</v>
      </c>
      <c r="AR194" s="144" t="s">
        <v>159</v>
      </c>
      <c r="AT194" s="144" t="s">
        <v>258</v>
      </c>
      <c r="AU194" s="144" t="s">
        <v>85</v>
      </c>
      <c r="AY194" s="17" t="s">
        <v>121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83</v>
      </c>
      <c r="BK194" s="145">
        <f>ROUND(I194*H194,2)</f>
        <v>0</v>
      </c>
      <c r="BL194" s="17" t="s">
        <v>139</v>
      </c>
      <c r="BM194" s="144" t="s">
        <v>906</v>
      </c>
    </row>
    <row r="195" spans="2:65" s="12" customFormat="1" ht="11.25">
      <c r="B195" s="151"/>
      <c r="D195" s="152" t="s">
        <v>208</v>
      </c>
      <c r="E195" s="153" t="s">
        <v>1</v>
      </c>
      <c r="F195" s="154" t="s">
        <v>481</v>
      </c>
      <c r="H195" s="153" t="s">
        <v>1</v>
      </c>
      <c r="I195" s="155"/>
      <c r="L195" s="151"/>
      <c r="M195" s="156"/>
      <c r="T195" s="157"/>
      <c r="AT195" s="153" t="s">
        <v>208</v>
      </c>
      <c r="AU195" s="153" t="s">
        <v>85</v>
      </c>
      <c r="AV195" s="12" t="s">
        <v>83</v>
      </c>
      <c r="AW195" s="12" t="s">
        <v>31</v>
      </c>
      <c r="AX195" s="12" t="s">
        <v>75</v>
      </c>
      <c r="AY195" s="153" t="s">
        <v>121</v>
      </c>
    </row>
    <row r="196" spans="2:65" s="13" customFormat="1" ht="11.25">
      <c r="B196" s="158"/>
      <c r="D196" s="152" t="s">
        <v>208</v>
      </c>
      <c r="E196" s="159" t="s">
        <v>1</v>
      </c>
      <c r="F196" s="160" t="s">
        <v>907</v>
      </c>
      <c r="H196" s="161">
        <v>625.88900000000001</v>
      </c>
      <c r="I196" s="162"/>
      <c r="L196" s="158"/>
      <c r="M196" s="163"/>
      <c r="T196" s="164"/>
      <c r="AT196" s="159" t="s">
        <v>208</v>
      </c>
      <c r="AU196" s="159" t="s">
        <v>85</v>
      </c>
      <c r="AV196" s="13" t="s">
        <v>85</v>
      </c>
      <c r="AW196" s="13" t="s">
        <v>31</v>
      </c>
      <c r="AX196" s="13" t="s">
        <v>75</v>
      </c>
      <c r="AY196" s="159" t="s">
        <v>121</v>
      </c>
    </row>
    <row r="197" spans="2:65" s="13" customFormat="1" ht="11.25">
      <c r="B197" s="158"/>
      <c r="D197" s="152" t="s">
        <v>208</v>
      </c>
      <c r="E197" s="159" t="s">
        <v>1</v>
      </c>
      <c r="F197" s="160" t="s">
        <v>908</v>
      </c>
      <c r="H197" s="161">
        <v>0.371</v>
      </c>
      <c r="I197" s="162"/>
      <c r="L197" s="158"/>
      <c r="M197" s="163"/>
      <c r="T197" s="164"/>
      <c r="AT197" s="159" t="s">
        <v>208</v>
      </c>
      <c r="AU197" s="159" t="s">
        <v>85</v>
      </c>
      <c r="AV197" s="13" t="s">
        <v>85</v>
      </c>
      <c r="AW197" s="13" t="s">
        <v>31</v>
      </c>
      <c r="AX197" s="13" t="s">
        <v>75</v>
      </c>
      <c r="AY197" s="159" t="s">
        <v>121</v>
      </c>
    </row>
    <row r="198" spans="2:65" s="13" customFormat="1" ht="11.25">
      <c r="B198" s="158"/>
      <c r="D198" s="152" t="s">
        <v>208</v>
      </c>
      <c r="E198" s="159" t="s">
        <v>1</v>
      </c>
      <c r="F198" s="160" t="s">
        <v>909</v>
      </c>
      <c r="H198" s="161">
        <v>3.99</v>
      </c>
      <c r="I198" s="162"/>
      <c r="L198" s="158"/>
      <c r="M198" s="163"/>
      <c r="T198" s="164"/>
      <c r="AT198" s="159" t="s">
        <v>208</v>
      </c>
      <c r="AU198" s="159" t="s">
        <v>85</v>
      </c>
      <c r="AV198" s="13" t="s">
        <v>85</v>
      </c>
      <c r="AW198" s="13" t="s">
        <v>31</v>
      </c>
      <c r="AX198" s="13" t="s">
        <v>75</v>
      </c>
      <c r="AY198" s="159" t="s">
        <v>121</v>
      </c>
    </row>
    <row r="199" spans="2:65" s="14" customFormat="1" ht="11.25">
      <c r="B199" s="165"/>
      <c r="D199" s="152" t="s">
        <v>208</v>
      </c>
      <c r="E199" s="166" t="s">
        <v>1</v>
      </c>
      <c r="F199" s="167" t="s">
        <v>212</v>
      </c>
      <c r="H199" s="168">
        <v>630.25</v>
      </c>
      <c r="I199" s="169"/>
      <c r="L199" s="165"/>
      <c r="M199" s="170"/>
      <c r="T199" s="171"/>
      <c r="AT199" s="166" t="s">
        <v>208</v>
      </c>
      <c r="AU199" s="166" t="s">
        <v>85</v>
      </c>
      <c r="AV199" s="14" t="s">
        <v>139</v>
      </c>
      <c r="AW199" s="14" t="s">
        <v>31</v>
      </c>
      <c r="AX199" s="14" t="s">
        <v>83</v>
      </c>
      <c r="AY199" s="166" t="s">
        <v>121</v>
      </c>
    </row>
    <row r="200" spans="2:65" s="1" customFormat="1" ht="16.5" customHeight="1">
      <c r="B200" s="132"/>
      <c r="C200" s="172" t="s">
        <v>332</v>
      </c>
      <c r="D200" s="172" t="s">
        <v>258</v>
      </c>
      <c r="E200" s="173" t="s">
        <v>910</v>
      </c>
      <c r="F200" s="174" t="s">
        <v>911</v>
      </c>
      <c r="G200" s="175" t="s">
        <v>359</v>
      </c>
      <c r="H200" s="176">
        <v>3.0019999999999998</v>
      </c>
      <c r="I200" s="177"/>
      <c r="J200" s="178">
        <f>ROUND(I200*H200,2)</f>
        <v>0</v>
      </c>
      <c r="K200" s="174" t="s">
        <v>149</v>
      </c>
      <c r="L200" s="179"/>
      <c r="M200" s="180" t="s">
        <v>1</v>
      </c>
      <c r="N200" s="181" t="s">
        <v>40</v>
      </c>
      <c r="P200" s="142">
        <f>O200*H200</f>
        <v>0</v>
      </c>
      <c r="Q200" s="142">
        <v>1</v>
      </c>
      <c r="R200" s="142">
        <f>Q200*H200</f>
        <v>3.0019999999999998</v>
      </c>
      <c r="S200" s="142">
        <v>0</v>
      </c>
      <c r="T200" s="143">
        <f>S200*H200</f>
        <v>0</v>
      </c>
      <c r="AR200" s="144" t="s">
        <v>159</v>
      </c>
      <c r="AT200" s="144" t="s">
        <v>258</v>
      </c>
      <c r="AU200" s="144" t="s">
        <v>85</v>
      </c>
      <c r="AY200" s="17" t="s">
        <v>121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83</v>
      </c>
      <c r="BK200" s="145">
        <f>ROUND(I200*H200,2)</f>
        <v>0</v>
      </c>
      <c r="BL200" s="17" t="s">
        <v>139</v>
      </c>
      <c r="BM200" s="144" t="s">
        <v>912</v>
      </c>
    </row>
    <row r="201" spans="2:65" s="13" customFormat="1" ht="11.25">
      <c r="B201" s="158"/>
      <c r="D201" s="152" t="s">
        <v>208</v>
      </c>
      <c r="E201" s="159" t="s">
        <v>1</v>
      </c>
      <c r="F201" s="160" t="s">
        <v>913</v>
      </c>
      <c r="H201" s="161">
        <v>3.0019999999999998</v>
      </c>
      <c r="I201" s="162"/>
      <c r="L201" s="158"/>
      <c r="M201" s="163"/>
      <c r="T201" s="164"/>
      <c r="AT201" s="159" t="s">
        <v>208</v>
      </c>
      <c r="AU201" s="159" t="s">
        <v>85</v>
      </c>
      <c r="AV201" s="13" t="s">
        <v>85</v>
      </c>
      <c r="AW201" s="13" t="s">
        <v>31</v>
      </c>
      <c r="AX201" s="13" t="s">
        <v>83</v>
      </c>
      <c r="AY201" s="159" t="s">
        <v>121</v>
      </c>
    </row>
    <row r="202" spans="2:65" s="1" customFormat="1" ht="24.2" customHeight="1">
      <c r="B202" s="132"/>
      <c r="C202" s="133" t="s">
        <v>336</v>
      </c>
      <c r="D202" s="133" t="s">
        <v>124</v>
      </c>
      <c r="E202" s="134" t="s">
        <v>486</v>
      </c>
      <c r="F202" s="135" t="s">
        <v>487</v>
      </c>
      <c r="G202" s="136" t="s">
        <v>205</v>
      </c>
      <c r="H202" s="137">
        <v>658.83</v>
      </c>
      <c r="I202" s="138"/>
      <c r="J202" s="139">
        <f>ROUND(I202*H202,2)</f>
        <v>0</v>
      </c>
      <c r="K202" s="135" t="s">
        <v>149</v>
      </c>
      <c r="L202" s="32"/>
      <c r="M202" s="140" t="s">
        <v>1</v>
      </c>
      <c r="N202" s="141" t="s">
        <v>40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139</v>
      </c>
      <c r="AT202" s="144" t="s">
        <v>124</v>
      </c>
      <c r="AU202" s="144" t="s">
        <v>85</v>
      </c>
      <c r="AY202" s="17" t="s">
        <v>121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83</v>
      </c>
      <c r="BK202" s="145">
        <f>ROUND(I202*H202,2)</f>
        <v>0</v>
      </c>
      <c r="BL202" s="17" t="s">
        <v>139</v>
      </c>
      <c r="BM202" s="144" t="s">
        <v>488</v>
      </c>
    </row>
    <row r="203" spans="2:65" s="13" customFormat="1" ht="11.25">
      <c r="B203" s="158"/>
      <c r="D203" s="152" t="s">
        <v>208</v>
      </c>
      <c r="E203" s="159" t="s">
        <v>1</v>
      </c>
      <c r="F203" s="160" t="s">
        <v>903</v>
      </c>
      <c r="H203" s="161">
        <v>658.83</v>
      </c>
      <c r="I203" s="162"/>
      <c r="L203" s="158"/>
      <c r="M203" s="163"/>
      <c r="T203" s="164"/>
      <c r="AT203" s="159" t="s">
        <v>208</v>
      </c>
      <c r="AU203" s="159" t="s">
        <v>85</v>
      </c>
      <c r="AV203" s="13" t="s">
        <v>85</v>
      </c>
      <c r="AW203" s="13" t="s">
        <v>31</v>
      </c>
      <c r="AX203" s="13" t="s">
        <v>83</v>
      </c>
      <c r="AY203" s="159" t="s">
        <v>121</v>
      </c>
    </row>
    <row r="204" spans="2:65" s="1" customFormat="1" ht="21.75" customHeight="1">
      <c r="B204" s="132"/>
      <c r="C204" s="133" t="s">
        <v>347</v>
      </c>
      <c r="D204" s="133" t="s">
        <v>124</v>
      </c>
      <c r="E204" s="134" t="s">
        <v>497</v>
      </c>
      <c r="F204" s="135" t="s">
        <v>498</v>
      </c>
      <c r="G204" s="136" t="s">
        <v>205</v>
      </c>
      <c r="H204" s="137">
        <v>658.83</v>
      </c>
      <c r="I204" s="138"/>
      <c r="J204" s="139">
        <f>ROUND(I204*H204,2)</f>
        <v>0</v>
      </c>
      <c r="K204" s="135" t="s">
        <v>149</v>
      </c>
      <c r="L204" s="32"/>
      <c r="M204" s="140" t="s">
        <v>1</v>
      </c>
      <c r="N204" s="141" t="s">
        <v>40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139</v>
      </c>
      <c r="AT204" s="144" t="s">
        <v>124</v>
      </c>
      <c r="AU204" s="144" t="s">
        <v>85</v>
      </c>
      <c r="AY204" s="17" t="s">
        <v>121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83</v>
      </c>
      <c r="BK204" s="145">
        <f>ROUND(I204*H204,2)</f>
        <v>0</v>
      </c>
      <c r="BL204" s="17" t="s">
        <v>139</v>
      </c>
      <c r="BM204" s="144" t="s">
        <v>499</v>
      </c>
    </row>
    <row r="205" spans="2:65" s="13" customFormat="1" ht="11.25">
      <c r="B205" s="158"/>
      <c r="D205" s="152" t="s">
        <v>208</v>
      </c>
      <c r="E205" s="159" t="s">
        <v>1</v>
      </c>
      <c r="F205" s="160" t="s">
        <v>903</v>
      </c>
      <c r="H205" s="161">
        <v>658.83</v>
      </c>
      <c r="I205" s="162"/>
      <c r="L205" s="158"/>
      <c r="M205" s="163"/>
      <c r="T205" s="164"/>
      <c r="AT205" s="159" t="s">
        <v>208</v>
      </c>
      <c r="AU205" s="159" t="s">
        <v>85</v>
      </c>
      <c r="AV205" s="13" t="s">
        <v>85</v>
      </c>
      <c r="AW205" s="13" t="s">
        <v>31</v>
      </c>
      <c r="AX205" s="13" t="s">
        <v>83</v>
      </c>
      <c r="AY205" s="159" t="s">
        <v>121</v>
      </c>
    </row>
    <row r="206" spans="2:65" s="1" customFormat="1" ht="33" customHeight="1">
      <c r="B206" s="132"/>
      <c r="C206" s="133" t="s">
        <v>352</v>
      </c>
      <c r="D206" s="133" t="s">
        <v>124</v>
      </c>
      <c r="E206" s="134" t="s">
        <v>501</v>
      </c>
      <c r="F206" s="135" t="s">
        <v>502</v>
      </c>
      <c r="G206" s="136" t="s">
        <v>205</v>
      </c>
      <c r="H206" s="137">
        <v>658.83</v>
      </c>
      <c r="I206" s="138"/>
      <c r="J206" s="139">
        <f>ROUND(I206*H206,2)</f>
        <v>0</v>
      </c>
      <c r="K206" s="135" t="s">
        <v>149</v>
      </c>
      <c r="L206" s="32"/>
      <c r="M206" s="140" t="s">
        <v>1</v>
      </c>
      <c r="N206" s="141" t="s">
        <v>40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139</v>
      </c>
      <c r="AT206" s="144" t="s">
        <v>124</v>
      </c>
      <c r="AU206" s="144" t="s">
        <v>85</v>
      </c>
      <c r="AY206" s="17" t="s">
        <v>121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83</v>
      </c>
      <c r="BK206" s="145">
        <f>ROUND(I206*H206,2)</f>
        <v>0</v>
      </c>
      <c r="BL206" s="17" t="s">
        <v>139</v>
      </c>
      <c r="BM206" s="144" t="s">
        <v>503</v>
      </c>
    </row>
    <row r="207" spans="2:65" s="1" customFormat="1" ht="24.2" customHeight="1">
      <c r="B207" s="132"/>
      <c r="C207" s="133" t="s">
        <v>356</v>
      </c>
      <c r="D207" s="133" t="s">
        <v>124</v>
      </c>
      <c r="E207" s="134" t="s">
        <v>505</v>
      </c>
      <c r="F207" s="135" t="s">
        <v>506</v>
      </c>
      <c r="G207" s="136" t="s">
        <v>205</v>
      </c>
      <c r="H207" s="137">
        <v>658.83</v>
      </c>
      <c r="I207" s="138"/>
      <c r="J207" s="139">
        <f>ROUND(I207*H207,2)</f>
        <v>0</v>
      </c>
      <c r="K207" s="135" t="s">
        <v>149</v>
      </c>
      <c r="L207" s="32"/>
      <c r="M207" s="140" t="s">
        <v>1</v>
      </c>
      <c r="N207" s="141" t="s">
        <v>40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139</v>
      </c>
      <c r="AT207" s="144" t="s">
        <v>124</v>
      </c>
      <c r="AU207" s="144" t="s">
        <v>85</v>
      </c>
      <c r="AY207" s="17" t="s">
        <v>121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83</v>
      </c>
      <c r="BK207" s="145">
        <f>ROUND(I207*H207,2)</f>
        <v>0</v>
      </c>
      <c r="BL207" s="17" t="s">
        <v>139</v>
      </c>
      <c r="BM207" s="144" t="s">
        <v>507</v>
      </c>
    </row>
    <row r="208" spans="2:65" s="1" customFormat="1" ht="33" customHeight="1">
      <c r="B208" s="132"/>
      <c r="C208" s="133" t="s">
        <v>362</v>
      </c>
      <c r="D208" s="133" t="s">
        <v>124</v>
      </c>
      <c r="E208" s="134" t="s">
        <v>529</v>
      </c>
      <c r="F208" s="135" t="s">
        <v>530</v>
      </c>
      <c r="G208" s="136" t="s">
        <v>205</v>
      </c>
      <c r="H208" s="137">
        <v>1.3</v>
      </c>
      <c r="I208" s="138"/>
      <c r="J208" s="139">
        <f>ROUND(I208*H208,2)</f>
        <v>0</v>
      </c>
      <c r="K208" s="135" t="s">
        <v>149</v>
      </c>
      <c r="L208" s="32"/>
      <c r="M208" s="140" t="s">
        <v>1</v>
      </c>
      <c r="N208" s="141" t="s">
        <v>40</v>
      </c>
      <c r="P208" s="142">
        <f>O208*H208</f>
        <v>0</v>
      </c>
      <c r="Q208" s="142">
        <v>8.9219999999999994E-2</v>
      </c>
      <c r="R208" s="142">
        <f>Q208*H208</f>
        <v>0.11598599999999999</v>
      </c>
      <c r="S208" s="142">
        <v>0</v>
      </c>
      <c r="T208" s="143">
        <f>S208*H208</f>
        <v>0</v>
      </c>
      <c r="AR208" s="144" t="s">
        <v>139</v>
      </c>
      <c r="AT208" s="144" t="s">
        <v>124</v>
      </c>
      <c r="AU208" s="144" t="s">
        <v>85</v>
      </c>
      <c r="AY208" s="17" t="s">
        <v>121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83</v>
      </c>
      <c r="BK208" s="145">
        <f>ROUND(I208*H208,2)</f>
        <v>0</v>
      </c>
      <c r="BL208" s="17" t="s">
        <v>139</v>
      </c>
      <c r="BM208" s="144" t="s">
        <v>531</v>
      </c>
    </row>
    <row r="209" spans="2:65" s="12" customFormat="1" ht="11.25">
      <c r="B209" s="151"/>
      <c r="D209" s="152" t="s">
        <v>208</v>
      </c>
      <c r="E209" s="153" t="s">
        <v>1</v>
      </c>
      <c r="F209" s="154" t="s">
        <v>532</v>
      </c>
      <c r="H209" s="153" t="s">
        <v>1</v>
      </c>
      <c r="I209" s="155"/>
      <c r="L209" s="151"/>
      <c r="M209" s="156"/>
      <c r="T209" s="157"/>
      <c r="AT209" s="153" t="s">
        <v>208</v>
      </c>
      <c r="AU209" s="153" t="s">
        <v>85</v>
      </c>
      <c r="AV209" s="12" t="s">
        <v>83</v>
      </c>
      <c r="AW209" s="12" t="s">
        <v>31</v>
      </c>
      <c r="AX209" s="12" t="s">
        <v>75</v>
      </c>
      <c r="AY209" s="153" t="s">
        <v>121</v>
      </c>
    </row>
    <row r="210" spans="2:65" s="13" customFormat="1" ht="11.25">
      <c r="B210" s="158"/>
      <c r="D210" s="152" t="s">
        <v>208</v>
      </c>
      <c r="E210" s="159" t="s">
        <v>1</v>
      </c>
      <c r="F210" s="160" t="s">
        <v>914</v>
      </c>
      <c r="H210" s="161">
        <v>1.3</v>
      </c>
      <c r="I210" s="162"/>
      <c r="L210" s="158"/>
      <c r="M210" s="163"/>
      <c r="T210" s="164"/>
      <c r="AT210" s="159" t="s">
        <v>208</v>
      </c>
      <c r="AU210" s="159" t="s">
        <v>85</v>
      </c>
      <c r="AV210" s="13" t="s">
        <v>85</v>
      </c>
      <c r="AW210" s="13" t="s">
        <v>31</v>
      </c>
      <c r="AX210" s="13" t="s">
        <v>83</v>
      </c>
      <c r="AY210" s="159" t="s">
        <v>121</v>
      </c>
    </row>
    <row r="211" spans="2:65" s="1" customFormat="1" ht="24.2" customHeight="1">
      <c r="B211" s="132"/>
      <c r="C211" s="172" t="s">
        <v>367</v>
      </c>
      <c r="D211" s="172" t="s">
        <v>258</v>
      </c>
      <c r="E211" s="173" t="s">
        <v>543</v>
      </c>
      <c r="F211" s="174" t="s">
        <v>544</v>
      </c>
      <c r="G211" s="175" t="s">
        <v>205</v>
      </c>
      <c r="H211" s="176">
        <v>1.365</v>
      </c>
      <c r="I211" s="177"/>
      <c r="J211" s="178">
        <f>ROUND(I211*H211,2)</f>
        <v>0</v>
      </c>
      <c r="K211" s="174" t="s">
        <v>1</v>
      </c>
      <c r="L211" s="179"/>
      <c r="M211" s="180" t="s">
        <v>1</v>
      </c>
      <c r="N211" s="181" t="s">
        <v>40</v>
      </c>
      <c r="P211" s="142">
        <f>O211*H211</f>
        <v>0</v>
      </c>
      <c r="Q211" s="142">
        <v>0.13100000000000001</v>
      </c>
      <c r="R211" s="142">
        <f>Q211*H211</f>
        <v>0.178815</v>
      </c>
      <c r="S211" s="142">
        <v>0</v>
      </c>
      <c r="T211" s="143">
        <f>S211*H211</f>
        <v>0</v>
      </c>
      <c r="AR211" s="144" t="s">
        <v>159</v>
      </c>
      <c r="AT211" s="144" t="s">
        <v>258</v>
      </c>
      <c r="AU211" s="144" t="s">
        <v>85</v>
      </c>
      <c r="AY211" s="17" t="s">
        <v>121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139</v>
      </c>
      <c r="BM211" s="144" t="s">
        <v>545</v>
      </c>
    </row>
    <row r="212" spans="2:65" s="13" customFormat="1" ht="11.25">
      <c r="B212" s="158"/>
      <c r="D212" s="152" t="s">
        <v>208</v>
      </c>
      <c r="E212" s="159" t="s">
        <v>1</v>
      </c>
      <c r="F212" s="160" t="s">
        <v>915</v>
      </c>
      <c r="H212" s="161">
        <v>1.365</v>
      </c>
      <c r="I212" s="162"/>
      <c r="L212" s="158"/>
      <c r="M212" s="163"/>
      <c r="T212" s="164"/>
      <c r="AT212" s="159" t="s">
        <v>208</v>
      </c>
      <c r="AU212" s="159" t="s">
        <v>85</v>
      </c>
      <c r="AV212" s="13" t="s">
        <v>85</v>
      </c>
      <c r="AW212" s="13" t="s">
        <v>31</v>
      </c>
      <c r="AX212" s="13" t="s">
        <v>83</v>
      </c>
      <c r="AY212" s="159" t="s">
        <v>121</v>
      </c>
    </row>
    <row r="213" spans="2:65" s="1" customFormat="1" ht="33" customHeight="1">
      <c r="B213" s="132"/>
      <c r="C213" s="133" t="s">
        <v>373</v>
      </c>
      <c r="D213" s="133" t="s">
        <v>124</v>
      </c>
      <c r="E213" s="134" t="s">
        <v>554</v>
      </c>
      <c r="F213" s="135" t="s">
        <v>555</v>
      </c>
      <c r="G213" s="136" t="s">
        <v>205</v>
      </c>
      <c r="H213" s="137">
        <v>14</v>
      </c>
      <c r="I213" s="138"/>
      <c r="J213" s="139">
        <f>ROUND(I213*H213,2)</f>
        <v>0</v>
      </c>
      <c r="K213" s="135" t="s">
        <v>149</v>
      </c>
      <c r="L213" s="32"/>
      <c r="M213" s="140" t="s">
        <v>1</v>
      </c>
      <c r="N213" s="141" t="s">
        <v>40</v>
      </c>
      <c r="P213" s="142">
        <f>O213*H213</f>
        <v>0</v>
      </c>
      <c r="Q213" s="142">
        <v>0.11162</v>
      </c>
      <c r="R213" s="142">
        <f>Q213*H213</f>
        <v>1.5626799999999998</v>
      </c>
      <c r="S213" s="142">
        <v>0</v>
      </c>
      <c r="T213" s="143">
        <f>S213*H213</f>
        <v>0</v>
      </c>
      <c r="AR213" s="144" t="s">
        <v>139</v>
      </c>
      <c r="AT213" s="144" t="s">
        <v>124</v>
      </c>
      <c r="AU213" s="144" t="s">
        <v>85</v>
      </c>
      <c r="AY213" s="17" t="s">
        <v>121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83</v>
      </c>
      <c r="BK213" s="145">
        <f>ROUND(I213*H213,2)</f>
        <v>0</v>
      </c>
      <c r="BL213" s="17" t="s">
        <v>139</v>
      </c>
      <c r="BM213" s="144" t="s">
        <v>556</v>
      </c>
    </row>
    <row r="214" spans="2:65" s="13" customFormat="1" ht="11.25">
      <c r="B214" s="158"/>
      <c r="D214" s="152" t="s">
        <v>208</v>
      </c>
      <c r="E214" s="159" t="s">
        <v>1</v>
      </c>
      <c r="F214" s="160" t="s">
        <v>916</v>
      </c>
      <c r="H214" s="161">
        <v>14</v>
      </c>
      <c r="I214" s="162"/>
      <c r="L214" s="158"/>
      <c r="M214" s="163"/>
      <c r="T214" s="164"/>
      <c r="AT214" s="159" t="s">
        <v>208</v>
      </c>
      <c r="AU214" s="159" t="s">
        <v>85</v>
      </c>
      <c r="AV214" s="13" t="s">
        <v>85</v>
      </c>
      <c r="AW214" s="13" t="s">
        <v>31</v>
      </c>
      <c r="AX214" s="13" t="s">
        <v>83</v>
      </c>
      <c r="AY214" s="159" t="s">
        <v>121</v>
      </c>
    </row>
    <row r="215" spans="2:65" s="1" customFormat="1" ht="24.2" customHeight="1">
      <c r="B215" s="132"/>
      <c r="C215" s="172" t="s">
        <v>378</v>
      </c>
      <c r="D215" s="172" t="s">
        <v>258</v>
      </c>
      <c r="E215" s="173" t="s">
        <v>564</v>
      </c>
      <c r="F215" s="174" t="s">
        <v>565</v>
      </c>
      <c r="G215" s="175" t="s">
        <v>205</v>
      </c>
      <c r="H215" s="176">
        <v>14.7</v>
      </c>
      <c r="I215" s="177"/>
      <c r="J215" s="178">
        <f>ROUND(I215*H215,2)</f>
        <v>0</v>
      </c>
      <c r="K215" s="174" t="s">
        <v>149</v>
      </c>
      <c r="L215" s="179"/>
      <c r="M215" s="180" t="s">
        <v>1</v>
      </c>
      <c r="N215" s="181" t="s">
        <v>40</v>
      </c>
      <c r="P215" s="142">
        <f>O215*H215</f>
        <v>0</v>
      </c>
      <c r="Q215" s="142">
        <v>0.17599999999999999</v>
      </c>
      <c r="R215" s="142">
        <f>Q215*H215</f>
        <v>2.5871999999999997</v>
      </c>
      <c r="S215" s="142">
        <v>0</v>
      </c>
      <c r="T215" s="143">
        <f>S215*H215</f>
        <v>0</v>
      </c>
      <c r="AR215" s="144" t="s">
        <v>159</v>
      </c>
      <c r="AT215" s="144" t="s">
        <v>258</v>
      </c>
      <c r="AU215" s="144" t="s">
        <v>85</v>
      </c>
      <c r="AY215" s="17" t="s">
        <v>121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83</v>
      </c>
      <c r="BK215" s="145">
        <f>ROUND(I215*H215,2)</f>
        <v>0</v>
      </c>
      <c r="BL215" s="17" t="s">
        <v>139</v>
      </c>
      <c r="BM215" s="144" t="s">
        <v>566</v>
      </c>
    </row>
    <row r="216" spans="2:65" s="13" customFormat="1" ht="11.25">
      <c r="B216" s="158"/>
      <c r="D216" s="152" t="s">
        <v>208</v>
      </c>
      <c r="E216" s="159" t="s">
        <v>1</v>
      </c>
      <c r="F216" s="160" t="s">
        <v>917</v>
      </c>
      <c r="H216" s="161">
        <v>14.7</v>
      </c>
      <c r="I216" s="162"/>
      <c r="L216" s="158"/>
      <c r="M216" s="163"/>
      <c r="T216" s="164"/>
      <c r="AT216" s="159" t="s">
        <v>208</v>
      </c>
      <c r="AU216" s="159" t="s">
        <v>85</v>
      </c>
      <c r="AV216" s="13" t="s">
        <v>85</v>
      </c>
      <c r="AW216" s="13" t="s">
        <v>31</v>
      </c>
      <c r="AX216" s="13" t="s">
        <v>83</v>
      </c>
      <c r="AY216" s="159" t="s">
        <v>121</v>
      </c>
    </row>
    <row r="217" spans="2:65" s="11" customFormat="1" ht="22.9" customHeight="1">
      <c r="B217" s="120"/>
      <c r="D217" s="121" t="s">
        <v>74</v>
      </c>
      <c r="E217" s="130" t="s">
        <v>164</v>
      </c>
      <c r="F217" s="130" t="s">
        <v>672</v>
      </c>
      <c r="I217" s="123"/>
      <c r="J217" s="131">
        <f>BK217</f>
        <v>0</v>
      </c>
      <c r="L217" s="120"/>
      <c r="M217" s="125"/>
      <c r="P217" s="126">
        <f>SUM(P218:P247)</f>
        <v>0</v>
      </c>
      <c r="R217" s="126">
        <f>SUM(R218:R247)</f>
        <v>51.294711019999994</v>
      </c>
      <c r="T217" s="127">
        <f>SUM(T218:T247)</f>
        <v>0</v>
      </c>
      <c r="AR217" s="121" t="s">
        <v>83</v>
      </c>
      <c r="AT217" s="128" t="s">
        <v>74</v>
      </c>
      <c r="AU217" s="128" t="s">
        <v>83</v>
      </c>
      <c r="AY217" s="121" t="s">
        <v>121</v>
      </c>
      <c r="BK217" s="129">
        <f>SUM(BK218:BK247)</f>
        <v>0</v>
      </c>
    </row>
    <row r="218" spans="2:65" s="1" customFormat="1" ht="33" customHeight="1">
      <c r="B218" s="132"/>
      <c r="C218" s="133" t="s">
        <v>383</v>
      </c>
      <c r="D218" s="133" t="s">
        <v>124</v>
      </c>
      <c r="E218" s="134" t="s">
        <v>704</v>
      </c>
      <c r="F218" s="135" t="s">
        <v>705</v>
      </c>
      <c r="G218" s="136" t="s">
        <v>255</v>
      </c>
      <c r="H218" s="137">
        <v>144.1</v>
      </c>
      <c r="I218" s="138"/>
      <c r="J218" s="139">
        <f>ROUND(I218*H218,2)</f>
        <v>0</v>
      </c>
      <c r="K218" s="135" t="s">
        <v>149</v>
      </c>
      <c r="L218" s="32"/>
      <c r="M218" s="140" t="s">
        <v>1</v>
      </c>
      <c r="N218" s="141" t="s">
        <v>40</v>
      </c>
      <c r="P218" s="142">
        <f>O218*H218</f>
        <v>0</v>
      </c>
      <c r="Q218" s="142">
        <v>8.0879999999999994E-2</v>
      </c>
      <c r="R218" s="142">
        <f>Q218*H218</f>
        <v>11.654807999999999</v>
      </c>
      <c r="S218" s="142">
        <v>0</v>
      </c>
      <c r="T218" s="143">
        <f>S218*H218</f>
        <v>0</v>
      </c>
      <c r="AR218" s="144" t="s">
        <v>139</v>
      </c>
      <c r="AT218" s="144" t="s">
        <v>124</v>
      </c>
      <c r="AU218" s="144" t="s">
        <v>85</v>
      </c>
      <c r="AY218" s="17" t="s">
        <v>121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83</v>
      </c>
      <c r="BK218" s="145">
        <f>ROUND(I218*H218,2)</f>
        <v>0</v>
      </c>
      <c r="BL218" s="17" t="s">
        <v>139</v>
      </c>
      <c r="BM218" s="144" t="s">
        <v>706</v>
      </c>
    </row>
    <row r="219" spans="2:65" s="13" customFormat="1" ht="11.25">
      <c r="B219" s="158"/>
      <c r="D219" s="152" t="s">
        <v>208</v>
      </c>
      <c r="E219" s="159" t="s">
        <v>1</v>
      </c>
      <c r="F219" s="160" t="s">
        <v>918</v>
      </c>
      <c r="H219" s="161">
        <v>136.1</v>
      </c>
      <c r="I219" s="162"/>
      <c r="L219" s="158"/>
      <c r="M219" s="163"/>
      <c r="T219" s="164"/>
      <c r="AT219" s="159" t="s">
        <v>208</v>
      </c>
      <c r="AU219" s="159" t="s">
        <v>85</v>
      </c>
      <c r="AV219" s="13" t="s">
        <v>85</v>
      </c>
      <c r="AW219" s="13" t="s">
        <v>31</v>
      </c>
      <c r="AX219" s="13" t="s">
        <v>75</v>
      </c>
      <c r="AY219" s="159" t="s">
        <v>121</v>
      </c>
    </row>
    <row r="220" spans="2:65" s="13" customFormat="1" ht="11.25">
      <c r="B220" s="158"/>
      <c r="D220" s="152" t="s">
        <v>208</v>
      </c>
      <c r="E220" s="159" t="s">
        <v>1</v>
      </c>
      <c r="F220" s="160" t="s">
        <v>919</v>
      </c>
      <c r="H220" s="161">
        <v>8</v>
      </c>
      <c r="I220" s="162"/>
      <c r="L220" s="158"/>
      <c r="M220" s="163"/>
      <c r="T220" s="164"/>
      <c r="AT220" s="159" t="s">
        <v>208</v>
      </c>
      <c r="AU220" s="159" t="s">
        <v>85</v>
      </c>
      <c r="AV220" s="13" t="s">
        <v>85</v>
      </c>
      <c r="AW220" s="13" t="s">
        <v>31</v>
      </c>
      <c r="AX220" s="13" t="s">
        <v>75</v>
      </c>
      <c r="AY220" s="159" t="s">
        <v>121</v>
      </c>
    </row>
    <row r="221" spans="2:65" s="14" customFormat="1" ht="11.25">
      <c r="B221" s="165"/>
      <c r="D221" s="152" t="s">
        <v>208</v>
      </c>
      <c r="E221" s="166" t="s">
        <v>1</v>
      </c>
      <c r="F221" s="167" t="s">
        <v>212</v>
      </c>
      <c r="H221" s="168">
        <v>144.1</v>
      </c>
      <c r="I221" s="169"/>
      <c r="L221" s="165"/>
      <c r="M221" s="170"/>
      <c r="T221" s="171"/>
      <c r="AT221" s="166" t="s">
        <v>208</v>
      </c>
      <c r="AU221" s="166" t="s">
        <v>85</v>
      </c>
      <c r="AV221" s="14" t="s">
        <v>139</v>
      </c>
      <c r="AW221" s="14" t="s">
        <v>31</v>
      </c>
      <c r="AX221" s="14" t="s">
        <v>83</v>
      </c>
      <c r="AY221" s="166" t="s">
        <v>121</v>
      </c>
    </row>
    <row r="222" spans="2:65" s="1" customFormat="1" ht="16.5" customHeight="1">
      <c r="B222" s="132"/>
      <c r="C222" s="172" t="s">
        <v>389</v>
      </c>
      <c r="D222" s="172" t="s">
        <v>258</v>
      </c>
      <c r="E222" s="173" t="s">
        <v>710</v>
      </c>
      <c r="F222" s="174" t="s">
        <v>711</v>
      </c>
      <c r="G222" s="175" t="s">
        <v>255</v>
      </c>
      <c r="H222" s="176">
        <v>151.30500000000001</v>
      </c>
      <c r="I222" s="177"/>
      <c r="J222" s="178">
        <f>ROUND(I222*H222,2)</f>
        <v>0</v>
      </c>
      <c r="K222" s="174" t="s">
        <v>149</v>
      </c>
      <c r="L222" s="179"/>
      <c r="M222" s="180" t="s">
        <v>1</v>
      </c>
      <c r="N222" s="181" t="s">
        <v>40</v>
      </c>
      <c r="P222" s="142">
        <f>O222*H222</f>
        <v>0</v>
      </c>
      <c r="Q222" s="142">
        <v>5.6000000000000001E-2</v>
      </c>
      <c r="R222" s="142">
        <f>Q222*H222</f>
        <v>8.4730800000000013</v>
      </c>
      <c r="S222" s="142">
        <v>0</v>
      </c>
      <c r="T222" s="143">
        <f>S222*H222</f>
        <v>0</v>
      </c>
      <c r="AR222" s="144" t="s">
        <v>159</v>
      </c>
      <c r="AT222" s="144" t="s">
        <v>258</v>
      </c>
      <c r="AU222" s="144" t="s">
        <v>85</v>
      </c>
      <c r="AY222" s="17" t="s">
        <v>121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83</v>
      </c>
      <c r="BK222" s="145">
        <f>ROUND(I222*H222,2)</f>
        <v>0</v>
      </c>
      <c r="BL222" s="17" t="s">
        <v>139</v>
      </c>
      <c r="BM222" s="144" t="s">
        <v>712</v>
      </c>
    </row>
    <row r="223" spans="2:65" s="13" customFormat="1" ht="11.25">
      <c r="B223" s="158"/>
      <c r="D223" s="152" t="s">
        <v>208</v>
      </c>
      <c r="E223" s="159" t="s">
        <v>1</v>
      </c>
      <c r="F223" s="160" t="s">
        <v>920</v>
      </c>
      <c r="H223" s="161">
        <v>151.30500000000001</v>
      </c>
      <c r="I223" s="162"/>
      <c r="L223" s="158"/>
      <c r="M223" s="163"/>
      <c r="T223" s="164"/>
      <c r="AT223" s="159" t="s">
        <v>208</v>
      </c>
      <c r="AU223" s="159" t="s">
        <v>85</v>
      </c>
      <c r="AV223" s="13" t="s">
        <v>85</v>
      </c>
      <c r="AW223" s="13" t="s">
        <v>31</v>
      </c>
      <c r="AX223" s="13" t="s">
        <v>83</v>
      </c>
      <c r="AY223" s="159" t="s">
        <v>121</v>
      </c>
    </row>
    <row r="224" spans="2:65" s="1" customFormat="1" ht="33" customHeight="1">
      <c r="B224" s="132"/>
      <c r="C224" s="133" t="s">
        <v>394</v>
      </c>
      <c r="D224" s="133" t="s">
        <v>124</v>
      </c>
      <c r="E224" s="134" t="s">
        <v>715</v>
      </c>
      <c r="F224" s="135" t="s">
        <v>716</v>
      </c>
      <c r="G224" s="136" t="s">
        <v>255</v>
      </c>
      <c r="H224" s="137">
        <v>104.5</v>
      </c>
      <c r="I224" s="138"/>
      <c r="J224" s="139">
        <f>ROUND(I224*H224,2)</f>
        <v>0</v>
      </c>
      <c r="K224" s="135" t="s">
        <v>149</v>
      </c>
      <c r="L224" s="32"/>
      <c r="M224" s="140" t="s">
        <v>1</v>
      </c>
      <c r="N224" s="141" t="s">
        <v>40</v>
      </c>
      <c r="P224" s="142">
        <f>O224*H224</f>
        <v>0</v>
      </c>
      <c r="Q224" s="142">
        <v>8.7429999999999994E-2</v>
      </c>
      <c r="R224" s="142">
        <f>Q224*H224</f>
        <v>9.1364349999999988</v>
      </c>
      <c r="S224" s="142">
        <v>0</v>
      </c>
      <c r="T224" s="143">
        <f>S224*H224</f>
        <v>0</v>
      </c>
      <c r="AR224" s="144" t="s">
        <v>139</v>
      </c>
      <c r="AT224" s="144" t="s">
        <v>124</v>
      </c>
      <c r="AU224" s="144" t="s">
        <v>85</v>
      </c>
      <c r="AY224" s="17" t="s">
        <v>121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83</v>
      </c>
      <c r="BK224" s="145">
        <f>ROUND(I224*H224,2)</f>
        <v>0</v>
      </c>
      <c r="BL224" s="17" t="s">
        <v>139</v>
      </c>
      <c r="BM224" s="144" t="s">
        <v>717</v>
      </c>
    </row>
    <row r="225" spans="2:65" s="13" customFormat="1" ht="11.25">
      <c r="B225" s="158"/>
      <c r="D225" s="152" t="s">
        <v>208</v>
      </c>
      <c r="E225" s="159" t="s">
        <v>1</v>
      </c>
      <c r="F225" s="160" t="s">
        <v>921</v>
      </c>
      <c r="H225" s="161">
        <v>104.5</v>
      </c>
      <c r="I225" s="162"/>
      <c r="L225" s="158"/>
      <c r="M225" s="163"/>
      <c r="T225" s="164"/>
      <c r="AT225" s="159" t="s">
        <v>208</v>
      </c>
      <c r="AU225" s="159" t="s">
        <v>85</v>
      </c>
      <c r="AV225" s="13" t="s">
        <v>85</v>
      </c>
      <c r="AW225" s="13" t="s">
        <v>31</v>
      </c>
      <c r="AX225" s="13" t="s">
        <v>83</v>
      </c>
      <c r="AY225" s="159" t="s">
        <v>121</v>
      </c>
    </row>
    <row r="226" spans="2:65" s="1" customFormat="1" ht="24.2" customHeight="1">
      <c r="B226" s="132"/>
      <c r="C226" s="172" t="s">
        <v>399</v>
      </c>
      <c r="D226" s="172" t="s">
        <v>258</v>
      </c>
      <c r="E226" s="173" t="s">
        <v>720</v>
      </c>
      <c r="F226" s="174" t="s">
        <v>721</v>
      </c>
      <c r="G226" s="175" t="s">
        <v>255</v>
      </c>
      <c r="H226" s="176">
        <v>8.4</v>
      </c>
      <c r="I226" s="177"/>
      <c r="J226" s="178">
        <f>ROUND(I226*H226,2)</f>
        <v>0</v>
      </c>
      <c r="K226" s="174" t="s">
        <v>149</v>
      </c>
      <c r="L226" s="179"/>
      <c r="M226" s="180" t="s">
        <v>1</v>
      </c>
      <c r="N226" s="181" t="s">
        <v>40</v>
      </c>
      <c r="P226" s="142">
        <f>O226*H226</f>
        <v>0</v>
      </c>
      <c r="Q226" s="142">
        <v>6.5670000000000006E-2</v>
      </c>
      <c r="R226" s="142">
        <f>Q226*H226</f>
        <v>0.55162800000000012</v>
      </c>
      <c r="S226" s="142">
        <v>0</v>
      </c>
      <c r="T226" s="143">
        <f>S226*H226</f>
        <v>0</v>
      </c>
      <c r="AR226" s="144" t="s">
        <v>159</v>
      </c>
      <c r="AT226" s="144" t="s">
        <v>258</v>
      </c>
      <c r="AU226" s="144" t="s">
        <v>85</v>
      </c>
      <c r="AY226" s="17" t="s">
        <v>121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83</v>
      </c>
      <c r="BK226" s="145">
        <f>ROUND(I226*H226,2)</f>
        <v>0</v>
      </c>
      <c r="BL226" s="17" t="s">
        <v>139</v>
      </c>
      <c r="BM226" s="144" t="s">
        <v>722</v>
      </c>
    </row>
    <row r="227" spans="2:65" s="13" customFormat="1" ht="11.25">
      <c r="B227" s="158"/>
      <c r="D227" s="152" t="s">
        <v>208</v>
      </c>
      <c r="E227" s="159" t="s">
        <v>1</v>
      </c>
      <c r="F227" s="160" t="s">
        <v>922</v>
      </c>
      <c r="H227" s="161">
        <v>8.4</v>
      </c>
      <c r="I227" s="162"/>
      <c r="L227" s="158"/>
      <c r="M227" s="163"/>
      <c r="T227" s="164"/>
      <c r="AT227" s="159" t="s">
        <v>208</v>
      </c>
      <c r="AU227" s="159" t="s">
        <v>85</v>
      </c>
      <c r="AV227" s="13" t="s">
        <v>85</v>
      </c>
      <c r="AW227" s="13" t="s">
        <v>31</v>
      </c>
      <c r="AX227" s="13" t="s">
        <v>83</v>
      </c>
      <c r="AY227" s="159" t="s">
        <v>121</v>
      </c>
    </row>
    <row r="228" spans="2:65" s="1" customFormat="1" ht="24.2" customHeight="1">
      <c r="B228" s="132"/>
      <c r="C228" s="172" t="s">
        <v>404</v>
      </c>
      <c r="D228" s="172" t="s">
        <v>258</v>
      </c>
      <c r="E228" s="173" t="s">
        <v>726</v>
      </c>
      <c r="F228" s="174" t="s">
        <v>727</v>
      </c>
      <c r="G228" s="175" t="s">
        <v>255</v>
      </c>
      <c r="H228" s="176">
        <v>14.175000000000001</v>
      </c>
      <c r="I228" s="177"/>
      <c r="J228" s="178">
        <f>ROUND(I228*H228,2)</f>
        <v>0</v>
      </c>
      <c r="K228" s="174" t="s">
        <v>149</v>
      </c>
      <c r="L228" s="179"/>
      <c r="M228" s="180" t="s">
        <v>1</v>
      </c>
      <c r="N228" s="181" t="s">
        <v>40</v>
      </c>
      <c r="P228" s="142">
        <f>O228*H228</f>
        <v>0</v>
      </c>
      <c r="Q228" s="142">
        <v>4.8300000000000003E-2</v>
      </c>
      <c r="R228" s="142">
        <f>Q228*H228</f>
        <v>0.68465250000000011</v>
      </c>
      <c r="S228" s="142">
        <v>0</v>
      </c>
      <c r="T228" s="143">
        <f>S228*H228</f>
        <v>0</v>
      </c>
      <c r="AR228" s="144" t="s">
        <v>159</v>
      </c>
      <c r="AT228" s="144" t="s">
        <v>258</v>
      </c>
      <c r="AU228" s="144" t="s">
        <v>85</v>
      </c>
      <c r="AY228" s="17" t="s">
        <v>121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83</v>
      </c>
      <c r="BK228" s="145">
        <f>ROUND(I228*H228,2)</f>
        <v>0</v>
      </c>
      <c r="BL228" s="17" t="s">
        <v>139</v>
      </c>
      <c r="BM228" s="144" t="s">
        <v>728</v>
      </c>
    </row>
    <row r="229" spans="2:65" s="13" customFormat="1" ht="11.25">
      <c r="B229" s="158"/>
      <c r="D229" s="152" t="s">
        <v>208</v>
      </c>
      <c r="E229" s="159" t="s">
        <v>1</v>
      </c>
      <c r="F229" s="160" t="s">
        <v>923</v>
      </c>
      <c r="H229" s="161">
        <v>14.175000000000001</v>
      </c>
      <c r="I229" s="162"/>
      <c r="L229" s="158"/>
      <c r="M229" s="163"/>
      <c r="T229" s="164"/>
      <c r="AT229" s="159" t="s">
        <v>208</v>
      </c>
      <c r="AU229" s="159" t="s">
        <v>85</v>
      </c>
      <c r="AV229" s="13" t="s">
        <v>85</v>
      </c>
      <c r="AW229" s="13" t="s">
        <v>31</v>
      </c>
      <c r="AX229" s="13" t="s">
        <v>83</v>
      </c>
      <c r="AY229" s="159" t="s">
        <v>121</v>
      </c>
    </row>
    <row r="230" spans="2:65" s="1" customFormat="1" ht="16.5" customHeight="1">
      <c r="B230" s="132"/>
      <c r="C230" s="172" t="s">
        <v>409</v>
      </c>
      <c r="D230" s="172" t="s">
        <v>258</v>
      </c>
      <c r="E230" s="173" t="s">
        <v>733</v>
      </c>
      <c r="F230" s="174" t="s">
        <v>734</v>
      </c>
      <c r="G230" s="175" t="s">
        <v>255</v>
      </c>
      <c r="H230" s="176">
        <v>87.15</v>
      </c>
      <c r="I230" s="177"/>
      <c r="J230" s="178">
        <f>ROUND(I230*H230,2)</f>
        <v>0</v>
      </c>
      <c r="K230" s="174" t="s">
        <v>149</v>
      </c>
      <c r="L230" s="179"/>
      <c r="M230" s="180" t="s">
        <v>1</v>
      </c>
      <c r="N230" s="181" t="s">
        <v>40</v>
      </c>
      <c r="P230" s="142">
        <f>O230*H230</f>
        <v>0</v>
      </c>
      <c r="Q230" s="142">
        <v>0.08</v>
      </c>
      <c r="R230" s="142">
        <f>Q230*H230</f>
        <v>6.9720000000000004</v>
      </c>
      <c r="S230" s="142">
        <v>0</v>
      </c>
      <c r="T230" s="143">
        <f>S230*H230</f>
        <v>0</v>
      </c>
      <c r="AR230" s="144" t="s">
        <v>159</v>
      </c>
      <c r="AT230" s="144" t="s">
        <v>258</v>
      </c>
      <c r="AU230" s="144" t="s">
        <v>85</v>
      </c>
      <c r="AY230" s="17" t="s">
        <v>121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83</v>
      </c>
      <c r="BK230" s="145">
        <f>ROUND(I230*H230,2)</f>
        <v>0</v>
      </c>
      <c r="BL230" s="17" t="s">
        <v>139</v>
      </c>
      <c r="BM230" s="144" t="s">
        <v>735</v>
      </c>
    </row>
    <row r="231" spans="2:65" s="13" customFormat="1" ht="11.25">
      <c r="B231" s="158"/>
      <c r="D231" s="152" t="s">
        <v>208</v>
      </c>
      <c r="E231" s="159" t="s">
        <v>1</v>
      </c>
      <c r="F231" s="160" t="s">
        <v>924</v>
      </c>
      <c r="H231" s="161">
        <v>83</v>
      </c>
      <c r="I231" s="162"/>
      <c r="L231" s="158"/>
      <c r="M231" s="163"/>
      <c r="T231" s="164"/>
      <c r="AT231" s="159" t="s">
        <v>208</v>
      </c>
      <c r="AU231" s="159" t="s">
        <v>85</v>
      </c>
      <c r="AV231" s="13" t="s">
        <v>85</v>
      </c>
      <c r="AW231" s="13" t="s">
        <v>31</v>
      </c>
      <c r="AX231" s="13" t="s">
        <v>75</v>
      </c>
      <c r="AY231" s="159" t="s">
        <v>121</v>
      </c>
    </row>
    <row r="232" spans="2:65" s="13" customFormat="1" ht="11.25">
      <c r="B232" s="158"/>
      <c r="D232" s="152" t="s">
        <v>208</v>
      </c>
      <c r="E232" s="159" t="s">
        <v>1</v>
      </c>
      <c r="F232" s="160" t="s">
        <v>925</v>
      </c>
      <c r="H232" s="161">
        <v>87.15</v>
      </c>
      <c r="I232" s="162"/>
      <c r="L232" s="158"/>
      <c r="M232" s="163"/>
      <c r="T232" s="164"/>
      <c r="AT232" s="159" t="s">
        <v>208</v>
      </c>
      <c r="AU232" s="159" t="s">
        <v>85</v>
      </c>
      <c r="AV232" s="13" t="s">
        <v>85</v>
      </c>
      <c r="AW232" s="13" t="s">
        <v>31</v>
      </c>
      <c r="AX232" s="13" t="s">
        <v>83</v>
      </c>
      <c r="AY232" s="159" t="s">
        <v>121</v>
      </c>
    </row>
    <row r="233" spans="2:65" s="1" customFormat="1" ht="33" customHeight="1">
      <c r="B233" s="132"/>
      <c r="C233" s="133" t="s">
        <v>415</v>
      </c>
      <c r="D233" s="133" t="s">
        <v>124</v>
      </c>
      <c r="E233" s="134" t="s">
        <v>739</v>
      </c>
      <c r="F233" s="135" t="s">
        <v>740</v>
      </c>
      <c r="G233" s="136" t="s">
        <v>255</v>
      </c>
      <c r="H233" s="137">
        <v>23.45</v>
      </c>
      <c r="I233" s="138"/>
      <c r="J233" s="139">
        <f>ROUND(I233*H233,2)</f>
        <v>0</v>
      </c>
      <c r="K233" s="135" t="s">
        <v>149</v>
      </c>
      <c r="L233" s="32"/>
      <c r="M233" s="140" t="s">
        <v>1</v>
      </c>
      <c r="N233" s="141" t="s">
        <v>40</v>
      </c>
      <c r="P233" s="142">
        <f>O233*H233</f>
        <v>0</v>
      </c>
      <c r="Q233" s="142">
        <v>0.1295</v>
      </c>
      <c r="R233" s="142">
        <f>Q233*H233</f>
        <v>3.036775</v>
      </c>
      <c r="S233" s="142">
        <v>0</v>
      </c>
      <c r="T233" s="143">
        <f>S233*H233</f>
        <v>0</v>
      </c>
      <c r="AR233" s="144" t="s">
        <v>139</v>
      </c>
      <c r="AT233" s="144" t="s">
        <v>124</v>
      </c>
      <c r="AU233" s="144" t="s">
        <v>85</v>
      </c>
      <c r="AY233" s="17" t="s">
        <v>121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83</v>
      </c>
      <c r="BK233" s="145">
        <f>ROUND(I233*H233,2)</f>
        <v>0</v>
      </c>
      <c r="BL233" s="17" t="s">
        <v>139</v>
      </c>
      <c r="BM233" s="144" t="s">
        <v>741</v>
      </c>
    </row>
    <row r="234" spans="2:65" s="13" customFormat="1" ht="11.25">
      <c r="B234" s="158"/>
      <c r="D234" s="152" t="s">
        <v>208</v>
      </c>
      <c r="E234" s="159" t="s">
        <v>1</v>
      </c>
      <c r="F234" s="160" t="s">
        <v>926</v>
      </c>
      <c r="H234" s="161">
        <v>23.45</v>
      </c>
      <c r="I234" s="162"/>
      <c r="L234" s="158"/>
      <c r="M234" s="163"/>
      <c r="T234" s="164"/>
      <c r="AT234" s="159" t="s">
        <v>208</v>
      </c>
      <c r="AU234" s="159" t="s">
        <v>85</v>
      </c>
      <c r="AV234" s="13" t="s">
        <v>85</v>
      </c>
      <c r="AW234" s="13" t="s">
        <v>31</v>
      </c>
      <c r="AX234" s="13" t="s">
        <v>83</v>
      </c>
      <c r="AY234" s="159" t="s">
        <v>121</v>
      </c>
    </row>
    <row r="235" spans="2:65" s="1" customFormat="1" ht="16.5" customHeight="1">
      <c r="B235" s="132"/>
      <c r="C235" s="172" t="s">
        <v>428</v>
      </c>
      <c r="D235" s="172" t="s">
        <v>258</v>
      </c>
      <c r="E235" s="173" t="s">
        <v>745</v>
      </c>
      <c r="F235" s="174" t="s">
        <v>746</v>
      </c>
      <c r="G235" s="175" t="s">
        <v>255</v>
      </c>
      <c r="H235" s="176">
        <v>24.623000000000001</v>
      </c>
      <c r="I235" s="177"/>
      <c r="J235" s="178">
        <f>ROUND(I235*H235,2)</f>
        <v>0</v>
      </c>
      <c r="K235" s="174" t="s">
        <v>149</v>
      </c>
      <c r="L235" s="179"/>
      <c r="M235" s="180" t="s">
        <v>1</v>
      </c>
      <c r="N235" s="181" t="s">
        <v>40</v>
      </c>
      <c r="P235" s="142">
        <f>O235*H235</f>
        <v>0</v>
      </c>
      <c r="Q235" s="142">
        <v>3.5999999999999997E-2</v>
      </c>
      <c r="R235" s="142">
        <f>Q235*H235</f>
        <v>0.88642799999999999</v>
      </c>
      <c r="S235" s="142">
        <v>0</v>
      </c>
      <c r="T235" s="143">
        <f>S235*H235</f>
        <v>0</v>
      </c>
      <c r="AR235" s="144" t="s">
        <v>159</v>
      </c>
      <c r="AT235" s="144" t="s">
        <v>258</v>
      </c>
      <c r="AU235" s="144" t="s">
        <v>85</v>
      </c>
      <c r="AY235" s="17" t="s">
        <v>121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83</v>
      </c>
      <c r="BK235" s="145">
        <f>ROUND(I235*H235,2)</f>
        <v>0</v>
      </c>
      <c r="BL235" s="17" t="s">
        <v>139</v>
      </c>
      <c r="BM235" s="144" t="s">
        <v>747</v>
      </c>
    </row>
    <row r="236" spans="2:65" s="13" customFormat="1" ht="11.25">
      <c r="B236" s="158"/>
      <c r="D236" s="152" t="s">
        <v>208</v>
      </c>
      <c r="E236" s="159" t="s">
        <v>1</v>
      </c>
      <c r="F236" s="160" t="s">
        <v>927</v>
      </c>
      <c r="H236" s="161">
        <v>24.623000000000001</v>
      </c>
      <c r="I236" s="162"/>
      <c r="L236" s="158"/>
      <c r="M236" s="163"/>
      <c r="T236" s="164"/>
      <c r="AT236" s="159" t="s">
        <v>208</v>
      </c>
      <c r="AU236" s="159" t="s">
        <v>85</v>
      </c>
      <c r="AV236" s="13" t="s">
        <v>85</v>
      </c>
      <c r="AW236" s="13" t="s">
        <v>31</v>
      </c>
      <c r="AX236" s="13" t="s">
        <v>83</v>
      </c>
      <c r="AY236" s="159" t="s">
        <v>121</v>
      </c>
    </row>
    <row r="237" spans="2:65" s="1" customFormat="1" ht="24.2" customHeight="1">
      <c r="B237" s="132"/>
      <c r="C237" s="133" t="s">
        <v>432</v>
      </c>
      <c r="D237" s="133" t="s">
        <v>124</v>
      </c>
      <c r="E237" s="134" t="s">
        <v>750</v>
      </c>
      <c r="F237" s="135" t="s">
        <v>751</v>
      </c>
      <c r="G237" s="136" t="s">
        <v>280</v>
      </c>
      <c r="H237" s="137">
        <v>4.3780000000000001</v>
      </c>
      <c r="I237" s="138"/>
      <c r="J237" s="139">
        <f>ROUND(I237*H237,2)</f>
        <v>0</v>
      </c>
      <c r="K237" s="135" t="s">
        <v>149</v>
      </c>
      <c r="L237" s="32"/>
      <c r="M237" s="140" t="s">
        <v>1</v>
      </c>
      <c r="N237" s="141" t="s">
        <v>40</v>
      </c>
      <c r="P237" s="142">
        <f>O237*H237</f>
        <v>0</v>
      </c>
      <c r="Q237" s="142">
        <v>2.2563399999999998</v>
      </c>
      <c r="R237" s="142">
        <f>Q237*H237</f>
        <v>9.878256519999999</v>
      </c>
      <c r="S237" s="142">
        <v>0</v>
      </c>
      <c r="T237" s="143">
        <f>S237*H237</f>
        <v>0</v>
      </c>
      <c r="AR237" s="144" t="s">
        <v>139</v>
      </c>
      <c r="AT237" s="144" t="s">
        <v>124</v>
      </c>
      <c r="AU237" s="144" t="s">
        <v>85</v>
      </c>
      <c r="AY237" s="17" t="s">
        <v>121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83</v>
      </c>
      <c r="BK237" s="145">
        <f>ROUND(I237*H237,2)</f>
        <v>0</v>
      </c>
      <c r="BL237" s="17" t="s">
        <v>139</v>
      </c>
      <c r="BM237" s="144" t="s">
        <v>752</v>
      </c>
    </row>
    <row r="238" spans="2:65" s="13" customFormat="1" ht="11.25">
      <c r="B238" s="158"/>
      <c r="D238" s="152" t="s">
        <v>208</v>
      </c>
      <c r="E238" s="159" t="s">
        <v>1</v>
      </c>
      <c r="F238" s="160" t="s">
        <v>928</v>
      </c>
      <c r="H238" s="161">
        <v>3.1349999999999998</v>
      </c>
      <c r="I238" s="162"/>
      <c r="L238" s="158"/>
      <c r="M238" s="163"/>
      <c r="T238" s="164"/>
      <c r="AT238" s="159" t="s">
        <v>208</v>
      </c>
      <c r="AU238" s="159" t="s">
        <v>85</v>
      </c>
      <c r="AV238" s="13" t="s">
        <v>85</v>
      </c>
      <c r="AW238" s="13" t="s">
        <v>31</v>
      </c>
      <c r="AX238" s="13" t="s">
        <v>75</v>
      </c>
      <c r="AY238" s="159" t="s">
        <v>121</v>
      </c>
    </row>
    <row r="239" spans="2:65" s="13" customFormat="1" ht="11.25">
      <c r="B239" s="158"/>
      <c r="D239" s="152" t="s">
        <v>208</v>
      </c>
      <c r="E239" s="159" t="s">
        <v>1</v>
      </c>
      <c r="F239" s="160" t="s">
        <v>929</v>
      </c>
      <c r="H239" s="161">
        <v>0.89100000000000001</v>
      </c>
      <c r="I239" s="162"/>
      <c r="L239" s="158"/>
      <c r="M239" s="163"/>
      <c r="T239" s="164"/>
      <c r="AT239" s="159" t="s">
        <v>208</v>
      </c>
      <c r="AU239" s="159" t="s">
        <v>85</v>
      </c>
      <c r="AV239" s="13" t="s">
        <v>85</v>
      </c>
      <c r="AW239" s="13" t="s">
        <v>31</v>
      </c>
      <c r="AX239" s="13" t="s">
        <v>75</v>
      </c>
      <c r="AY239" s="159" t="s">
        <v>121</v>
      </c>
    </row>
    <row r="240" spans="2:65" s="13" customFormat="1" ht="11.25">
      <c r="B240" s="158"/>
      <c r="D240" s="152" t="s">
        <v>208</v>
      </c>
      <c r="E240" s="159" t="s">
        <v>1</v>
      </c>
      <c r="F240" s="160" t="s">
        <v>930</v>
      </c>
      <c r="H240" s="161">
        <v>0.35199999999999998</v>
      </c>
      <c r="I240" s="162"/>
      <c r="L240" s="158"/>
      <c r="M240" s="163"/>
      <c r="T240" s="164"/>
      <c r="AT240" s="159" t="s">
        <v>208</v>
      </c>
      <c r="AU240" s="159" t="s">
        <v>85</v>
      </c>
      <c r="AV240" s="13" t="s">
        <v>85</v>
      </c>
      <c r="AW240" s="13" t="s">
        <v>31</v>
      </c>
      <c r="AX240" s="13" t="s">
        <v>75</v>
      </c>
      <c r="AY240" s="159" t="s">
        <v>121</v>
      </c>
    </row>
    <row r="241" spans="2:65" s="14" customFormat="1" ht="11.25">
      <c r="B241" s="165"/>
      <c r="D241" s="152" t="s">
        <v>208</v>
      </c>
      <c r="E241" s="166" t="s">
        <v>1</v>
      </c>
      <c r="F241" s="167" t="s">
        <v>212</v>
      </c>
      <c r="H241" s="168">
        <v>4.3780000000000001</v>
      </c>
      <c r="I241" s="169"/>
      <c r="L241" s="165"/>
      <c r="M241" s="170"/>
      <c r="T241" s="171"/>
      <c r="AT241" s="166" t="s">
        <v>208</v>
      </c>
      <c r="AU241" s="166" t="s">
        <v>85</v>
      </c>
      <c r="AV241" s="14" t="s">
        <v>139</v>
      </c>
      <c r="AW241" s="14" t="s">
        <v>31</v>
      </c>
      <c r="AX241" s="14" t="s">
        <v>83</v>
      </c>
      <c r="AY241" s="166" t="s">
        <v>121</v>
      </c>
    </row>
    <row r="242" spans="2:65" s="1" customFormat="1" ht="24.2" customHeight="1">
      <c r="B242" s="132"/>
      <c r="C242" s="133" t="s">
        <v>436</v>
      </c>
      <c r="D242" s="133" t="s">
        <v>124</v>
      </c>
      <c r="E242" s="134" t="s">
        <v>931</v>
      </c>
      <c r="F242" s="135" t="s">
        <v>932</v>
      </c>
      <c r="G242" s="136" t="s">
        <v>255</v>
      </c>
      <c r="H242" s="137">
        <v>23.2</v>
      </c>
      <c r="I242" s="138"/>
      <c r="J242" s="139">
        <f>ROUND(I242*H242,2)</f>
        <v>0</v>
      </c>
      <c r="K242" s="135" t="s">
        <v>149</v>
      </c>
      <c r="L242" s="32"/>
      <c r="M242" s="140" t="s">
        <v>1</v>
      </c>
      <c r="N242" s="141" t="s">
        <v>40</v>
      </c>
      <c r="P242" s="142">
        <f>O242*H242</f>
        <v>0</v>
      </c>
      <c r="Q242" s="142">
        <v>1.0000000000000001E-5</v>
      </c>
      <c r="R242" s="142">
        <f>Q242*H242</f>
        <v>2.32E-4</v>
      </c>
      <c r="S242" s="142">
        <v>0</v>
      </c>
      <c r="T242" s="143">
        <f>S242*H242</f>
        <v>0</v>
      </c>
      <c r="AR242" s="144" t="s">
        <v>139</v>
      </c>
      <c r="AT242" s="144" t="s">
        <v>124</v>
      </c>
      <c r="AU242" s="144" t="s">
        <v>85</v>
      </c>
      <c r="AY242" s="17" t="s">
        <v>121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83</v>
      </c>
      <c r="BK242" s="145">
        <f>ROUND(I242*H242,2)</f>
        <v>0</v>
      </c>
      <c r="BL242" s="17" t="s">
        <v>139</v>
      </c>
      <c r="BM242" s="144" t="s">
        <v>933</v>
      </c>
    </row>
    <row r="243" spans="2:65" s="13" customFormat="1" ht="11.25">
      <c r="B243" s="158"/>
      <c r="D243" s="152" t="s">
        <v>208</v>
      </c>
      <c r="E243" s="159" t="s">
        <v>1</v>
      </c>
      <c r="F243" s="160" t="s">
        <v>934</v>
      </c>
      <c r="H243" s="161">
        <v>18.600000000000001</v>
      </c>
      <c r="I243" s="162"/>
      <c r="L243" s="158"/>
      <c r="M243" s="163"/>
      <c r="T243" s="164"/>
      <c r="AT243" s="159" t="s">
        <v>208</v>
      </c>
      <c r="AU243" s="159" t="s">
        <v>85</v>
      </c>
      <c r="AV243" s="13" t="s">
        <v>85</v>
      </c>
      <c r="AW243" s="13" t="s">
        <v>31</v>
      </c>
      <c r="AX243" s="13" t="s">
        <v>75</v>
      </c>
      <c r="AY243" s="159" t="s">
        <v>121</v>
      </c>
    </row>
    <row r="244" spans="2:65" s="13" customFormat="1" ht="11.25">
      <c r="B244" s="158"/>
      <c r="D244" s="152" t="s">
        <v>208</v>
      </c>
      <c r="E244" s="159" t="s">
        <v>1</v>
      </c>
      <c r="F244" s="160" t="s">
        <v>935</v>
      </c>
      <c r="H244" s="161">
        <v>4.5999999999999996</v>
      </c>
      <c r="I244" s="162"/>
      <c r="L244" s="158"/>
      <c r="M244" s="163"/>
      <c r="T244" s="164"/>
      <c r="AT244" s="159" t="s">
        <v>208</v>
      </c>
      <c r="AU244" s="159" t="s">
        <v>85</v>
      </c>
      <c r="AV244" s="13" t="s">
        <v>85</v>
      </c>
      <c r="AW244" s="13" t="s">
        <v>31</v>
      </c>
      <c r="AX244" s="13" t="s">
        <v>75</v>
      </c>
      <c r="AY244" s="159" t="s">
        <v>121</v>
      </c>
    </row>
    <row r="245" spans="2:65" s="14" customFormat="1" ht="11.25">
      <c r="B245" s="165"/>
      <c r="D245" s="152" t="s">
        <v>208</v>
      </c>
      <c r="E245" s="166" t="s">
        <v>1</v>
      </c>
      <c r="F245" s="167" t="s">
        <v>212</v>
      </c>
      <c r="H245" s="168">
        <v>23.200000000000003</v>
      </c>
      <c r="I245" s="169"/>
      <c r="L245" s="165"/>
      <c r="M245" s="170"/>
      <c r="T245" s="171"/>
      <c r="AT245" s="166" t="s">
        <v>208</v>
      </c>
      <c r="AU245" s="166" t="s">
        <v>85</v>
      </c>
      <c r="AV245" s="14" t="s">
        <v>139</v>
      </c>
      <c r="AW245" s="14" t="s">
        <v>31</v>
      </c>
      <c r="AX245" s="14" t="s">
        <v>83</v>
      </c>
      <c r="AY245" s="166" t="s">
        <v>121</v>
      </c>
    </row>
    <row r="246" spans="2:65" s="1" customFormat="1" ht="24.2" customHeight="1">
      <c r="B246" s="132"/>
      <c r="C246" s="133" t="s">
        <v>440</v>
      </c>
      <c r="D246" s="133" t="s">
        <v>124</v>
      </c>
      <c r="E246" s="134" t="s">
        <v>936</v>
      </c>
      <c r="F246" s="135" t="s">
        <v>937</v>
      </c>
      <c r="G246" s="136" t="s">
        <v>255</v>
      </c>
      <c r="H246" s="137">
        <v>23.2</v>
      </c>
      <c r="I246" s="138"/>
      <c r="J246" s="139">
        <f>ROUND(I246*H246,2)</f>
        <v>0</v>
      </c>
      <c r="K246" s="135" t="s">
        <v>149</v>
      </c>
      <c r="L246" s="32"/>
      <c r="M246" s="140" t="s">
        <v>1</v>
      </c>
      <c r="N246" s="141" t="s">
        <v>40</v>
      </c>
      <c r="P246" s="142">
        <f>O246*H246</f>
        <v>0</v>
      </c>
      <c r="Q246" s="142">
        <v>8.8000000000000003E-4</v>
      </c>
      <c r="R246" s="142">
        <f>Q246*H246</f>
        <v>2.0416E-2</v>
      </c>
      <c r="S246" s="142">
        <v>0</v>
      </c>
      <c r="T246" s="143">
        <f>S246*H246</f>
        <v>0</v>
      </c>
      <c r="AR246" s="144" t="s">
        <v>139</v>
      </c>
      <c r="AT246" s="144" t="s">
        <v>124</v>
      </c>
      <c r="AU246" s="144" t="s">
        <v>85</v>
      </c>
      <c r="AY246" s="17" t="s">
        <v>121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83</v>
      </c>
      <c r="BK246" s="145">
        <f>ROUND(I246*H246,2)</f>
        <v>0</v>
      </c>
      <c r="BL246" s="17" t="s">
        <v>139</v>
      </c>
      <c r="BM246" s="144" t="s">
        <v>938</v>
      </c>
    </row>
    <row r="247" spans="2:65" s="1" customFormat="1" ht="16.5" customHeight="1">
      <c r="B247" s="132"/>
      <c r="C247" s="133" t="s">
        <v>445</v>
      </c>
      <c r="D247" s="133" t="s">
        <v>124</v>
      </c>
      <c r="E247" s="134" t="s">
        <v>939</v>
      </c>
      <c r="F247" s="135" t="s">
        <v>940</v>
      </c>
      <c r="G247" s="136" t="s">
        <v>255</v>
      </c>
      <c r="H247" s="137">
        <v>23.2</v>
      </c>
      <c r="I247" s="138"/>
      <c r="J247" s="139">
        <f>ROUND(I247*H247,2)</f>
        <v>0</v>
      </c>
      <c r="K247" s="135" t="s">
        <v>149</v>
      </c>
      <c r="L247" s="32"/>
      <c r="M247" s="140" t="s">
        <v>1</v>
      </c>
      <c r="N247" s="141" t="s">
        <v>40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139</v>
      </c>
      <c r="AT247" s="144" t="s">
        <v>124</v>
      </c>
      <c r="AU247" s="144" t="s">
        <v>85</v>
      </c>
      <c r="AY247" s="17" t="s">
        <v>121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83</v>
      </c>
      <c r="BK247" s="145">
        <f>ROUND(I247*H247,2)</f>
        <v>0</v>
      </c>
      <c r="BL247" s="17" t="s">
        <v>139</v>
      </c>
      <c r="BM247" s="144" t="s">
        <v>941</v>
      </c>
    </row>
    <row r="248" spans="2:65" s="11" customFormat="1" ht="22.9" customHeight="1">
      <c r="B248" s="120"/>
      <c r="D248" s="121" t="s">
        <v>74</v>
      </c>
      <c r="E248" s="130" t="s">
        <v>768</v>
      </c>
      <c r="F248" s="130" t="s">
        <v>769</v>
      </c>
      <c r="I248" s="123"/>
      <c r="J248" s="131">
        <f>BK248</f>
        <v>0</v>
      </c>
      <c r="L248" s="120"/>
      <c r="M248" s="125"/>
      <c r="P248" s="126">
        <f>SUM(P249:P262)</f>
        <v>0</v>
      </c>
      <c r="R248" s="126">
        <f>SUM(R249:R262)</f>
        <v>0</v>
      </c>
      <c r="T248" s="127">
        <f>SUM(T249:T262)</f>
        <v>0</v>
      </c>
      <c r="AR248" s="121" t="s">
        <v>83</v>
      </c>
      <c r="AT248" s="128" t="s">
        <v>74</v>
      </c>
      <c r="AU248" s="128" t="s">
        <v>83</v>
      </c>
      <c r="AY248" s="121" t="s">
        <v>121</v>
      </c>
      <c r="BK248" s="129">
        <f>SUM(BK249:BK262)</f>
        <v>0</v>
      </c>
    </row>
    <row r="249" spans="2:65" s="1" customFormat="1" ht="24.2" customHeight="1">
      <c r="B249" s="132"/>
      <c r="C249" s="133" t="s">
        <v>450</v>
      </c>
      <c r="D249" s="133" t="s">
        <v>124</v>
      </c>
      <c r="E249" s="134" t="s">
        <v>771</v>
      </c>
      <c r="F249" s="135" t="s">
        <v>772</v>
      </c>
      <c r="G249" s="136" t="s">
        <v>359</v>
      </c>
      <c r="H249" s="137">
        <v>629.27</v>
      </c>
      <c r="I249" s="138"/>
      <c r="J249" s="139">
        <f>ROUND(I249*H249,2)</f>
        <v>0</v>
      </c>
      <c r="K249" s="135" t="s">
        <v>149</v>
      </c>
      <c r="L249" s="32"/>
      <c r="M249" s="140" t="s">
        <v>1</v>
      </c>
      <c r="N249" s="141" t="s">
        <v>40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139</v>
      </c>
      <c r="AT249" s="144" t="s">
        <v>124</v>
      </c>
      <c r="AU249" s="144" t="s">
        <v>85</v>
      </c>
      <c r="AY249" s="17" t="s">
        <v>121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83</v>
      </c>
      <c r="BK249" s="145">
        <f>ROUND(I249*H249,2)</f>
        <v>0</v>
      </c>
      <c r="BL249" s="17" t="s">
        <v>139</v>
      </c>
      <c r="BM249" s="144" t="s">
        <v>773</v>
      </c>
    </row>
    <row r="250" spans="2:65" s="13" customFormat="1" ht="11.25">
      <c r="B250" s="158"/>
      <c r="D250" s="152" t="s">
        <v>208</v>
      </c>
      <c r="E250" s="159" t="s">
        <v>1</v>
      </c>
      <c r="F250" s="160" t="s">
        <v>942</v>
      </c>
      <c r="H250" s="161">
        <v>289.89</v>
      </c>
      <c r="I250" s="162"/>
      <c r="L250" s="158"/>
      <c r="M250" s="163"/>
      <c r="T250" s="164"/>
      <c r="AT250" s="159" t="s">
        <v>208</v>
      </c>
      <c r="AU250" s="159" t="s">
        <v>85</v>
      </c>
      <c r="AV250" s="13" t="s">
        <v>85</v>
      </c>
      <c r="AW250" s="13" t="s">
        <v>31</v>
      </c>
      <c r="AX250" s="13" t="s">
        <v>75</v>
      </c>
      <c r="AY250" s="159" t="s">
        <v>121</v>
      </c>
    </row>
    <row r="251" spans="2:65" s="13" customFormat="1" ht="11.25">
      <c r="B251" s="158"/>
      <c r="D251" s="152" t="s">
        <v>208</v>
      </c>
      <c r="E251" s="159" t="s">
        <v>1</v>
      </c>
      <c r="F251" s="160" t="s">
        <v>943</v>
      </c>
      <c r="H251" s="161">
        <v>247.75</v>
      </c>
      <c r="I251" s="162"/>
      <c r="L251" s="158"/>
      <c r="M251" s="163"/>
      <c r="T251" s="164"/>
      <c r="AT251" s="159" t="s">
        <v>208</v>
      </c>
      <c r="AU251" s="159" t="s">
        <v>85</v>
      </c>
      <c r="AV251" s="13" t="s">
        <v>85</v>
      </c>
      <c r="AW251" s="13" t="s">
        <v>31</v>
      </c>
      <c r="AX251" s="13" t="s">
        <v>75</v>
      </c>
      <c r="AY251" s="159" t="s">
        <v>121</v>
      </c>
    </row>
    <row r="252" spans="2:65" s="13" customFormat="1" ht="11.25">
      <c r="B252" s="158"/>
      <c r="D252" s="152" t="s">
        <v>208</v>
      </c>
      <c r="E252" s="159" t="s">
        <v>1</v>
      </c>
      <c r="F252" s="160" t="s">
        <v>944</v>
      </c>
      <c r="H252" s="161">
        <v>91.63</v>
      </c>
      <c r="I252" s="162"/>
      <c r="L252" s="158"/>
      <c r="M252" s="163"/>
      <c r="T252" s="164"/>
      <c r="AT252" s="159" t="s">
        <v>208</v>
      </c>
      <c r="AU252" s="159" t="s">
        <v>85</v>
      </c>
      <c r="AV252" s="13" t="s">
        <v>85</v>
      </c>
      <c r="AW252" s="13" t="s">
        <v>31</v>
      </c>
      <c r="AX252" s="13" t="s">
        <v>75</v>
      </c>
      <c r="AY252" s="159" t="s">
        <v>121</v>
      </c>
    </row>
    <row r="253" spans="2:65" s="14" customFormat="1" ht="11.25">
      <c r="B253" s="165"/>
      <c r="D253" s="152" t="s">
        <v>208</v>
      </c>
      <c r="E253" s="166" t="s">
        <v>1</v>
      </c>
      <c r="F253" s="167" t="s">
        <v>212</v>
      </c>
      <c r="H253" s="168">
        <v>629.27</v>
      </c>
      <c r="I253" s="169"/>
      <c r="L253" s="165"/>
      <c r="M253" s="170"/>
      <c r="T253" s="171"/>
      <c r="AT253" s="166" t="s">
        <v>208</v>
      </c>
      <c r="AU253" s="166" t="s">
        <v>85</v>
      </c>
      <c r="AV253" s="14" t="s">
        <v>139</v>
      </c>
      <c r="AW253" s="14" t="s">
        <v>31</v>
      </c>
      <c r="AX253" s="14" t="s">
        <v>83</v>
      </c>
      <c r="AY253" s="166" t="s">
        <v>121</v>
      </c>
    </row>
    <row r="254" spans="2:65" s="1" customFormat="1" ht="16.5" customHeight="1">
      <c r="B254" s="132"/>
      <c r="C254" s="133" t="s">
        <v>455</v>
      </c>
      <c r="D254" s="133" t="s">
        <v>124</v>
      </c>
      <c r="E254" s="134" t="s">
        <v>780</v>
      </c>
      <c r="F254" s="135" t="s">
        <v>781</v>
      </c>
      <c r="G254" s="136" t="s">
        <v>359</v>
      </c>
      <c r="H254" s="137">
        <v>8180.51</v>
      </c>
      <c r="I254" s="138"/>
      <c r="J254" s="139">
        <f>ROUND(I254*H254,2)</f>
        <v>0</v>
      </c>
      <c r="K254" s="135" t="s">
        <v>149</v>
      </c>
      <c r="L254" s="32"/>
      <c r="M254" s="140" t="s">
        <v>1</v>
      </c>
      <c r="N254" s="141" t="s">
        <v>40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139</v>
      </c>
      <c r="AT254" s="144" t="s">
        <v>124</v>
      </c>
      <c r="AU254" s="144" t="s">
        <v>85</v>
      </c>
      <c r="AY254" s="17" t="s">
        <v>121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83</v>
      </c>
      <c r="BK254" s="145">
        <f>ROUND(I254*H254,2)</f>
        <v>0</v>
      </c>
      <c r="BL254" s="17" t="s">
        <v>139</v>
      </c>
      <c r="BM254" s="144" t="s">
        <v>945</v>
      </c>
    </row>
    <row r="255" spans="2:65" s="13" customFormat="1" ht="11.25">
      <c r="B255" s="158"/>
      <c r="D255" s="152" t="s">
        <v>208</v>
      </c>
      <c r="E255" s="159" t="s">
        <v>1</v>
      </c>
      <c r="F255" s="160" t="s">
        <v>946</v>
      </c>
      <c r="H255" s="161">
        <v>8180.51</v>
      </c>
      <c r="I255" s="162"/>
      <c r="L255" s="158"/>
      <c r="M255" s="163"/>
      <c r="T255" s="164"/>
      <c r="AT255" s="159" t="s">
        <v>208</v>
      </c>
      <c r="AU255" s="159" t="s">
        <v>85</v>
      </c>
      <c r="AV255" s="13" t="s">
        <v>85</v>
      </c>
      <c r="AW255" s="13" t="s">
        <v>31</v>
      </c>
      <c r="AX255" s="13" t="s">
        <v>83</v>
      </c>
      <c r="AY255" s="159" t="s">
        <v>121</v>
      </c>
    </row>
    <row r="256" spans="2:65" s="1" customFormat="1" ht="24.2" customHeight="1">
      <c r="B256" s="132"/>
      <c r="C256" s="133" t="s">
        <v>461</v>
      </c>
      <c r="D256" s="133" t="s">
        <v>124</v>
      </c>
      <c r="E256" s="134" t="s">
        <v>798</v>
      </c>
      <c r="F256" s="135" t="s">
        <v>799</v>
      </c>
      <c r="G256" s="136" t="s">
        <v>359</v>
      </c>
      <c r="H256" s="137">
        <v>701.2</v>
      </c>
      <c r="I256" s="138"/>
      <c r="J256" s="139">
        <f>ROUND(I256*H256,2)</f>
        <v>0</v>
      </c>
      <c r="K256" s="135" t="s">
        <v>149</v>
      </c>
      <c r="L256" s="32"/>
      <c r="M256" s="140" t="s">
        <v>1</v>
      </c>
      <c r="N256" s="141" t="s">
        <v>40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139</v>
      </c>
      <c r="AT256" s="144" t="s">
        <v>124</v>
      </c>
      <c r="AU256" s="144" t="s">
        <v>85</v>
      </c>
      <c r="AY256" s="17" t="s">
        <v>121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83</v>
      </c>
      <c r="BK256" s="145">
        <f>ROUND(I256*H256,2)</f>
        <v>0</v>
      </c>
      <c r="BL256" s="17" t="s">
        <v>139</v>
      </c>
      <c r="BM256" s="144" t="s">
        <v>947</v>
      </c>
    </row>
    <row r="257" spans="2:65" s="1" customFormat="1" ht="37.9" customHeight="1">
      <c r="B257" s="132"/>
      <c r="C257" s="133" t="s">
        <v>465</v>
      </c>
      <c r="D257" s="133" t="s">
        <v>124</v>
      </c>
      <c r="E257" s="134" t="s">
        <v>808</v>
      </c>
      <c r="F257" s="135" t="s">
        <v>809</v>
      </c>
      <c r="G257" s="136" t="s">
        <v>359</v>
      </c>
      <c r="H257" s="137">
        <v>247.75</v>
      </c>
      <c r="I257" s="138"/>
      <c r="J257" s="139">
        <f>ROUND(I257*H257,2)</f>
        <v>0</v>
      </c>
      <c r="K257" s="135" t="s">
        <v>149</v>
      </c>
      <c r="L257" s="32"/>
      <c r="M257" s="140" t="s">
        <v>1</v>
      </c>
      <c r="N257" s="141" t="s">
        <v>40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139</v>
      </c>
      <c r="AT257" s="144" t="s">
        <v>124</v>
      </c>
      <c r="AU257" s="144" t="s">
        <v>85</v>
      </c>
      <c r="AY257" s="17" t="s">
        <v>121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83</v>
      </c>
      <c r="BK257" s="145">
        <f>ROUND(I257*H257,2)</f>
        <v>0</v>
      </c>
      <c r="BL257" s="17" t="s">
        <v>139</v>
      </c>
      <c r="BM257" s="144" t="s">
        <v>948</v>
      </c>
    </row>
    <row r="258" spans="2:65" s="13" customFormat="1" ht="11.25">
      <c r="B258" s="158"/>
      <c r="D258" s="152" t="s">
        <v>208</v>
      </c>
      <c r="E258" s="159" t="s">
        <v>1</v>
      </c>
      <c r="F258" s="160" t="s">
        <v>949</v>
      </c>
      <c r="H258" s="161">
        <v>247.75</v>
      </c>
      <c r="I258" s="162"/>
      <c r="L258" s="158"/>
      <c r="M258" s="163"/>
      <c r="T258" s="164"/>
      <c r="AT258" s="159" t="s">
        <v>208</v>
      </c>
      <c r="AU258" s="159" t="s">
        <v>85</v>
      </c>
      <c r="AV258" s="13" t="s">
        <v>85</v>
      </c>
      <c r="AW258" s="13" t="s">
        <v>31</v>
      </c>
      <c r="AX258" s="13" t="s">
        <v>83</v>
      </c>
      <c r="AY258" s="159" t="s">
        <v>121</v>
      </c>
    </row>
    <row r="259" spans="2:65" s="1" customFormat="1" ht="44.25" customHeight="1">
      <c r="B259" s="132"/>
      <c r="C259" s="133" t="s">
        <v>471</v>
      </c>
      <c r="D259" s="133" t="s">
        <v>124</v>
      </c>
      <c r="E259" s="134" t="s">
        <v>813</v>
      </c>
      <c r="F259" s="135" t="s">
        <v>814</v>
      </c>
      <c r="G259" s="136" t="s">
        <v>359</v>
      </c>
      <c r="H259" s="137">
        <v>289.89</v>
      </c>
      <c r="I259" s="138"/>
      <c r="J259" s="139">
        <f>ROUND(I259*H259,2)</f>
        <v>0</v>
      </c>
      <c r="K259" s="135" t="s">
        <v>149</v>
      </c>
      <c r="L259" s="32"/>
      <c r="M259" s="140" t="s">
        <v>1</v>
      </c>
      <c r="N259" s="141" t="s">
        <v>40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139</v>
      </c>
      <c r="AT259" s="144" t="s">
        <v>124</v>
      </c>
      <c r="AU259" s="144" t="s">
        <v>85</v>
      </c>
      <c r="AY259" s="17" t="s">
        <v>121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83</v>
      </c>
      <c r="BK259" s="145">
        <f>ROUND(I259*H259,2)</f>
        <v>0</v>
      </c>
      <c r="BL259" s="17" t="s">
        <v>139</v>
      </c>
      <c r="BM259" s="144" t="s">
        <v>950</v>
      </c>
    </row>
    <row r="260" spans="2:65" s="13" customFormat="1" ht="11.25">
      <c r="B260" s="158"/>
      <c r="D260" s="152" t="s">
        <v>208</v>
      </c>
      <c r="E260" s="159" t="s">
        <v>1</v>
      </c>
      <c r="F260" s="160" t="s">
        <v>942</v>
      </c>
      <c r="H260" s="161">
        <v>289.89</v>
      </c>
      <c r="I260" s="162"/>
      <c r="L260" s="158"/>
      <c r="M260" s="163"/>
      <c r="T260" s="164"/>
      <c r="AT260" s="159" t="s">
        <v>208</v>
      </c>
      <c r="AU260" s="159" t="s">
        <v>85</v>
      </c>
      <c r="AV260" s="13" t="s">
        <v>85</v>
      </c>
      <c r="AW260" s="13" t="s">
        <v>31</v>
      </c>
      <c r="AX260" s="13" t="s">
        <v>83</v>
      </c>
      <c r="AY260" s="159" t="s">
        <v>121</v>
      </c>
    </row>
    <row r="261" spans="2:65" s="1" customFormat="1" ht="44.25" customHeight="1">
      <c r="B261" s="132"/>
      <c r="C261" s="133" t="s">
        <v>477</v>
      </c>
      <c r="D261" s="133" t="s">
        <v>124</v>
      </c>
      <c r="E261" s="134" t="s">
        <v>818</v>
      </c>
      <c r="F261" s="135" t="s">
        <v>819</v>
      </c>
      <c r="G261" s="136" t="s">
        <v>359</v>
      </c>
      <c r="H261" s="137">
        <v>91.63</v>
      </c>
      <c r="I261" s="138"/>
      <c r="J261" s="139">
        <f>ROUND(I261*H261,2)</f>
        <v>0</v>
      </c>
      <c r="K261" s="135" t="s">
        <v>149</v>
      </c>
      <c r="L261" s="32"/>
      <c r="M261" s="140" t="s">
        <v>1</v>
      </c>
      <c r="N261" s="141" t="s">
        <v>40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139</v>
      </c>
      <c r="AT261" s="144" t="s">
        <v>124</v>
      </c>
      <c r="AU261" s="144" t="s">
        <v>85</v>
      </c>
      <c r="AY261" s="17" t="s">
        <v>121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83</v>
      </c>
      <c r="BK261" s="145">
        <f>ROUND(I261*H261,2)</f>
        <v>0</v>
      </c>
      <c r="BL261" s="17" t="s">
        <v>139</v>
      </c>
      <c r="BM261" s="144" t="s">
        <v>951</v>
      </c>
    </row>
    <row r="262" spans="2:65" s="13" customFormat="1" ht="11.25">
      <c r="B262" s="158"/>
      <c r="D262" s="152" t="s">
        <v>208</v>
      </c>
      <c r="E262" s="159" t="s">
        <v>1</v>
      </c>
      <c r="F262" s="160" t="s">
        <v>952</v>
      </c>
      <c r="H262" s="161">
        <v>91.63</v>
      </c>
      <c r="I262" s="162"/>
      <c r="L262" s="158"/>
      <c r="M262" s="163"/>
      <c r="T262" s="164"/>
      <c r="AT262" s="159" t="s">
        <v>208</v>
      </c>
      <c r="AU262" s="159" t="s">
        <v>85</v>
      </c>
      <c r="AV262" s="13" t="s">
        <v>85</v>
      </c>
      <c r="AW262" s="13" t="s">
        <v>31</v>
      </c>
      <c r="AX262" s="13" t="s">
        <v>83</v>
      </c>
      <c r="AY262" s="159" t="s">
        <v>121</v>
      </c>
    </row>
    <row r="263" spans="2:65" s="11" customFormat="1" ht="22.9" customHeight="1">
      <c r="B263" s="120"/>
      <c r="D263" s="121" t="s">
        <v>74</v>
      </c>
      <c r="E263" s="130" t="s">
        <v>822</v>
      </c>
      <c r="F263" s="130" t="s">
        <v>823</v>
      </c>
      <c r="I263" s="123"/>
      <c r="J263" s="131">
        <f>BK263</f>
        <v>0</v>
      </c>
      <c r="L263" s="120"/>
      <c r="M263" s="125"/>
      <c r="P263" s="126">
        <f>P264</f>
        <v>0</v>
      </c>
      <c r="R263" s="126">
        <f>R264</f>
        <v>0</v>
      </c>
      <c r="T263" s="127">
        <f>T264</f>
        <v>0</v>
      </c>
      <c r="AR263" s="121" t="s">
        <v>83</v>
      </c>
      <c r="AT263" s="128" t="s">
        <v>74</v>
      </c>
      <c r="AU263" s="128" t="s">
        <v>83</v>
      </c>
      <c r="AY263" s="121" t="s">
        <v>121</v>
      </c>
      <c r="BK263" s="129">
        <f>BK264</f>
        <v>0</v>
      </c>
    </row>
    <row r="264" spans="2:65" s="1" customFormat="1" ht="33" customHeight="1">
      <c r="B264" s="132"/>
      <c r="C264" s="133" t="s">
        <v>485</v>
      </c>
      <c r="D264" s="133" t="s">
        <v>124</v>
      </c>
      <c r="E264" s="134" t="s">
        <v>953</v>
      </c>
      <c r="F264" s="135" t="s">
        <v>954</v>
      </c>
      <c r="G264" s="136" t="s">
        <v>359</v>
      </c>
      <c r="H264" s="137">
        <v>735.13199999999995</v>
      </c>
      <c r="I264" s="138"/>
      <c r="J264" s="139">
        <f>ROUND(I264*H264,2)</f>
        <v>0</v>
      </c>
      <c r="K264" s="135" t="s">
        <v>149</v>
      </c>
      <c r="L264" s="32"/>
      <c r="M264" s="146" t="s">
        <v>1</v>
      </c>
      <c r="N264" s="147" t="s">
        <v>40</v>
      </c>
      <c r="O264" s="148"/>
      <c r="P264" s="149">
        <f>O264*H264</f>
        <v>0</v>
      </c>
      <c r="Q264" s="149">
        <v>0</v>
      </c>
      <c r="R264" s="149">
        <f>Q264*H264</f>
        <v>0</v>
      </c>
      <c r="S264" s="149">
        <v>0</v>
      </c>
      <c r="T264" s="150">
        <f>S264*H264</f>
        <v>0</v>
      </c>
      <c r="AR264" s="144" t="s">
        <v>139</v>
      </c>
      <c r="AT264" s="144" t="s">
        <v>124</v>
      </c>
      <c r="AU264" s="144" t="s">
        <v>85</v>
      </c>
      <c r="AY264" s="17" t="s">
        <v>121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83</v>
      </c>
      <c r="BK264" s="145">
        <f>ROUND(I264*H264,2)</f>
        <v>0</v>
      </c>
      <c r="BL264" s="17" t="s">
        <v>139</v>
      </c>
      <c r="BM264" s="144" t="s">
        <v>955</v>
      </c>
    </row>
    <row r="265" spans="2:65" s="1" customFormat="1" ht="6.95" customHeight="1">
      <c r="B265" s="44"/>
      <c r="C265" s="45"/>
      <c r="D265" s="45"/>
      <c r="E265" s="45"/>
      <c r="F265" s="45"/>
      <c r="G265" s="45"/>
      <c r="H265" s="45"/>
      <c r="I265" s="45"/>
      <c r="J265" s="45"/>
      <c r="K265" s="45"/>
      <c r="L265" s="32"/>
    </row>
  </sheetData>
  <autoFilter ref="C122:K26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001 - VEDLEJŠÍ A OSTAT...</vt:lpstr>
      <vt:lpstr>SO 101.1 - KOMUNIKACE - z...</vt:lpstr>
      <vt:lpstr>SO 101.2 - KOMUNIKACE - n...</vt:lpstr>
      <vt:lpstr>'Rekapitulace stavby'!Názvy_tisku</vt:lpstr>
      <vt:lpstr>'SO 001 - VEDLEJŠÍ A OSTAT...'!Názvy_tisku</vt:lpstr>
      <vt:lpstr>'SO 101.1 - KOMUNIKACE - z...'!Názvy_tisku</vt:lpstr>
      <vt:lpstr>'SO 101.2 - KOMUNIKACE - n...'!Názvy_tisku</vt:lpstr>
      <vt:lpstr>'Rekapitulace stavby'!Oblast_tisku</vt:lpstr>
      <vt:lpstr>'SO 001 - VEDLEJŠÍ A OSTAT...'!Oblast_tisku</vt:lpstr>
      <vt:lpstr>'SO 101.1 - KOMUNIKACE - z...'!Oblast_tisku</vt:lpstr>
      <vt:lpstr>'SO 101.2 - KOMUNIKACE -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Pavel Caha</cp:lastModifiedBy>
  <dcterms:created xsi:type="dcterms:W3CDTF">2024-03-27T13:48:01Z</dcterms:created>
  <dcterms:modified xsi:type="dcterms:W3CDTF">2025-05-28T14:28:21Z</dcterms:modified>
</cp:coreProperties>
</file>